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acementor-my.sharepoint.com/personal/afrankel_acementor_org/Documents/Documents/Program Reports/2024-2025/"/>
    </mc:Choice>
  </mc:AlternateContent>
  <xr:revisionPtr revIDLastSave="1590" documentId="8_{81EADD83-F259-4463-B3B3-2AC39D001A33}" xr6:coauthVersionLast="47" xr6:coauthVersionMax="47" xr10:uidLastSave="{06A53234-772C-4B63-A082-783B013B4D35}"/>
  <bookViews>
    <workbookView xWindow="0" yWindow="-16320" windowWidth="29040" windowHeight="15720" xr2:uid="{CDD08BF3-7828-4D4B-81E4-5A69D849FD13}"/>
  </bookViews>
  <sheets>
    <sheet name="Summary Table" sheetId="1" r:id="rId1"/>
    <sheet name="All Program Status" sheetId="26" r:id="rId2"/>
    <sheet name="7 PY Participant Comparison" sheetId="8" r:id="rId3"/>
    <sheet name="Staff FTE" sheetId="25" r:id="rId4"/>
    <sheet name="Alumni Contact" sheetId="13" r:id="rId5"/>
    <sheet name="BOD Structure" sheetId="14" r:id="rId6"/>
    <sheet name="Months of Operation" sheetId="15" r:id="rId7"/>
    <sheet name="Strategic Planning" sheetId="21" r:id="rId8"/>
    <sheet name="Trades Involvement" sheetId="24" r:id="rId9"/>
    <sheet name="Association Partnerships" sheetId="23" r:id="rId10"/>
    <sheet name="Ed. Institution Relationships" sheetId="22" r:id="rId11"/>
    <sheet name="Feedback &amp; Accomplishments" sheetId="18" r:id="rId12"/>
  </sheets>
  <definedNames>
    <definedName name="_xlnm._FilterDatabase" localSheetId="1" hidden="1">'All Program Status'!$B$2:$L$2</definedName>
    <definedName name="_xlnm._FilterDatabase" localSheetId="5" hidden="1">'BOD Structure'!$A$1:$H$76</definedName>
    <definedName name="_xlnm._FilterDatabase" localSheetId="11" hidden="1">'Feedback &amp; Accomplishments'!$A$1:$B$73</definedName>
    <definedName name="_xlnm._FilterDatabase" localSheetId="6" hidden="1">'Months of Operation'!$A$1:$D$73</definedName>
    <definedName name="_xlnm._FilterDatabase" localSheetId="7" hidden="1">'Strategic Planning'!$A$1:$H$73</definedName>
    <definedName name="_xlnm._FilterDatabase" localSheetId="0" hidden="1">'Summary Table'!$A$1:$T$89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82" i="24" l="1"/>
  <c r="S78" i="24"/>
  <c r="S80" i="24"/>
  <c r="R84" i="24"/>
  <c r="W85" i="8" l="1"/>
  <c r="P85" i="8"/>
  <c r="Q85" i="8"/>
  <c r="I85" i="8"/>
  <c r="I77" i="1"/>
  <c r="H77" i="1"/>
  <c r="B34" i="25"/>
  <c r="C34" i="25"/>
  <c r="D34" i="25"/>
  <c r="E34" i="25"/>
  <c r="P76" i="24" l="1"/>
  <c r="D76" i="24"/>
  <c r="D77" i="24" s="1"/>
  <c r="E76" i="24"/>
  <c r="E77" i="24" s="1"/>
  <c r="F76" i="24"/>
  <c r="F77" i="24" s="1"/>
  <c r="G76" i="24"/>
  <c r="G77" i="24" s="1"/>
  <c r="H76" i="24"/>
  <c r="H77" i="24" s="1"/>
  <c r="I76" i="24"/>
  <c r="I77" i="24" s="1"/>
  <c r="J76" i="24"/>
  <c r="J77" i="24" s="1"/>
  <c r="K76" i="24"/>
  <c r="K77" i="24" s="1"/>
  <c r="L76" i="24"/>
  <c r="L77" i="24" s="1"/>
  <c r="C76" i="24"/>
  <c r="C77" i="24" s="1"/>
  <c r="G75" i="21"/>
  <c r="H75" i="21"/>
  <c r="C75" i="21"/>
  <c r="D75" i="21"/>
  <c r="E75" i="21"/>
  <c r="F75" i="21"/>
  <c r="P84" i="24" l="1"/>
  <c r="S84" i="24" s="1"/>
  <c r="S76" i="24"/>
  <c r="C77" i="23"/>
  <c r="D77" i="23" l="1"/>
  <c r="E77" i="23"/>
  <c r="F77" i="23"/>
  <c r="G77" i="23"/>
  <c r="H77" i="23"/>
  <c r="I77" i="23"/>
  <c r="J77" i="23"/>
  <c r="K77" i="23"/>
  <c r="L77" i="23"/>
  <c r="M77" i="23"/>
  <c r="N77" i="23"/>
  <c r="O77" i="23"/>
  <c r="P77" i="23"/>
  <c r="Q77" i="23"/>
  <c r="R77" i="23"/>
  <c r="S77" i="23"/>
  <c r="T77" i="23"/>
  <c r="U77" i="23"/>
  <c r="V77" i="23"/>
  <c r="W77" i="23"/>
  <c r="X77" i="23"/>
  <c r="Y77" i="23"/>
  <c r="D76" i="14"/>
  <c r="E76" i="14"/>
  <c r="F76" i="14"/>
  <c r="H79" i="13"/>
  <c r="C79" i="13"/>
  <c r="M79" i="13" l="1"/>
  <c r="I79" i="13"/>
  <c r="J79" i="13"/>
  <c r="K79" i="13"/>
  <c r="L79" i="13"/>
  <c r="G79" i="13"/>
  <c r="F79" i="13"/>
  <c r="E79" i="13"/>
  <c r="D79" i="13"/>
  <c r="E77" i="1"/>
  <c r="D77" i="1"/>
  <c r="V85" i="8"/>
  <c r="O85" i="8"/>
  <c r="H85" i="8"/>
  <c r="C85" i="8" l="1"/>
  <c r="D85" i="8"/>
  <c r="E85" i="8"/>
  <c r="F85" i="8"/>
  <c r="M77" i="1" l="1"/>
  <c r="N85" i="8" l="1"/>
  <c r="U85" i="8"/>
  <c r="G85" i="8"/>
  <c r="F77" i="1"/>
  <c r="G77" i="1"/>
  <c r="J77" i="1"/>
  <c r="K77" i="1"/>
  <c r="L77" i="1"/>
  <c r="N77" i="1"/>
  <c r="O77" i="1"/>
  <c r="P77" i="1"/>
  <c r="Q77" i="1"/>
  <c r="T85" i="1"/>
  <c r="T86" i="1"/>
  <c r="T87" i="1"/>
  <c r="T85" i="8"/>
  <c r="M85" i="8"/>
  <c r="L85" i="8"/>
  <c r="R85" i="8"/>
  <c r="J69" i="8"/>
  <c r="J67" i="8"/>
  <c r="J52" i="8"/>
  <c r="J50" i="8"/>
  <c r="J47" i="8"/>
  <c r="J41" i="8"/>
  <c r="J39" i="8"/>
  <c r="J37" i="8"/>
  <c r="J74" i="8"/>
  <c r="J27" i="8"/>
  <c r="J25" i="8"/>
  <c r="J23" i="8"/>
  <c r="J22" i="8"/>
  <c r="J21" i="8"/>
  <c r="J5" i="8"/>
  <c r="J3" i="8"/>
  <c r="J46" i="8"/>
  <c r="J45" i="8"/>
  <c r="J43" i="8"/>
  <c r="J42" i="8"/>
  <c r="J64" i="8"/>
  <c r="J62" i="8"/>
  <c r="J60" i="8"/>
  <c r="J35" i="8"/>
  <c r="J58" i="8"/>
  <c r="J55" i="8"/>
  <c r="K85" i="8"/>
  <c r="S85" i="8" l="1"/>
  <c r="J85"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Andrew Frankel</author>
  </authors>
  <commentList>
    <comment ref="H1" authorId="0" shapeId="0" xr:uid="{FAC60EA8-C2A2-48EE-95C7-CC59E077D207}">
      <text>
        <r>
          <rPr>
            <b/>
            <sz val="9"/>
            <color indexed="81"/>
            <rFont val="Tahoma"/>
            <family val="2"/>
          </rPr>
          <t>Andrew Frankel:</t>
        </r>
        <r>
          <rPr>
            <sz val="9"/>
            <color indexed="81"/>
            <rFont val="Tahoma"/>
            <family val="2"/>
          </rPr>
          <t xml:space="preserve">
Completed Alumni Registration at some point</t>
        </r>
      </text>
    </comment>
    <comment ref="I1" authorId="0" shapeId="0" xr:uid="{9D5C15A1-F8A9-4496-9650-BDD8CBAAED24}">
      <text>
        <r>
          <rPr>
            <b/>
            <sz val="9"/>
            <color indexed="81"/>
            <rFont val="Tahoma"/>
            <family val="2"/>
          </rPr>
          <t>Andrew Frankel:</t>
        </r>
        <r>
          <rPr>
            <sz val="9"/>
            <color indexed="81"/>
            <rFont val="Tahoma"/>
            <family val="2"/>
          </rPr>
          <t xml:space="preserve">
Confirmed full time postion (FTE) in the AEC Industry</t>
        </r>
      </text>
    </comment>
    <comment ref="C14" authorId="0" shapeId="0" xr:uid="{4BA3D4E7-3953-4C05-8068-BB7127F06F3D}">
      <text>
        <r>
          <rPr>
            <b/>
            <sz val="9"/>
            <color indexed="81"/>
            <rFont val="Tahoma"/>
            <family val="2"/>
          </rPr>
          <t>Andrew Frankel:</t>
        </r>
        <r>
          <rPr>
            <sz val="9"/>
            <color indexed="81"/>
            <rFont val="Tahoma"/>
            <family val="2"/>
          </rPr>
          <t xml:space="preserve">
Completed report but did not register participants</t>
        </r>
      </text>
    </comment>
    <comment ref="O78" authorId="0" shapeId="0" xr:uid="{EC6D60C2-C36D-411B-BF72-93C45E9F78CF}">
      <text>
        <r>
          <rPr>
            <b/>
            <sz val="9"/>
            <color indexed="81"/>
            <rFont val="Tahoma"/>
            <family val="2"/>
          </rPr>
          <t>Andrew Frankel:</t>
        </r>
        <r>
          <rPr>
            <sz val="9"/>
            <color indexed="81"/>
            <rFont val="Tahoma"/>
            <family val="2"/>
          </rPr>
          <t xml:space="preserve">
*HS and Alumni Scholarships were not broken out prior to 21-22</t>
        </r>
      </text>
    </comment>
  </commentList>
</comments>
</file>

<file path=xl/sharedStrings.xml><?xml version="1.0" encoding="utf-8"?>
<sst xmlns="http://schemas.openxmlformats.org/spreadsheetml/2006/main" count="3450" uniqueCount="587">
  <si>
    <t>Reg.</t>
  </si>
  <si>
    <t>Est.</t>
  </si>
  <si>
    <t>Affiliate</t>
  </si>
  <si>
    <t>Completed Students</t>
  </si>
  <si>
    <t>Net from 23-24</t>
  </si>
  <si>
    <t>Students Reached</t>
  </si>
  <si>
    <t>Completed Mentors &amp; Team Leads</t>
  </si>
  <si>
    <t>Alum Reg.</t>
  </si>
  <si>
    <t>Alum FTE</t>
  </si>
  <si>
    <t>Schools</t>
  </si>
  <si>
    <t>Teams</t>
  </si>
  <si>
    <t>BOD</t>
  </si>
  <si>
    <t>HS Scholarship Recipients</t>
  </si>
  <si>
    <t>Alumni Scholarship Recipients</t>
  </si>
  <si>
    <t>HS Scholarship $</t>
  </si>
  <si>
    <t>Alumni Scholarships $</t>
  </si>
  <si>
    <t>Staff FTE</t>
  </si>
  <si>
    <t>E</t>
  </si>
  <si>
    <t xml:space="preserve">CT Conneticut </t>
  </si>
  <si>
    <t xml:space="preserve">DC </t>
  </si>
  <si>
    <t>DE Delaware</t>
  </si>
  <si>
    <t>MA Boston</t>
  </si>
  <si>
    <t>MD Annapolis</t>
  </si>
  <si>
    <t>MD Baltimore</t>
  </si>
  <si>
    <t>MD Eastern Shore</t>
  </si>
  <si>
    <t>MD Frederick</t>
  </si>
  <si>
    <t>MD Wicomico</t>
  </si>
  <si>
    <t>ME (Portland)</t>
  </si>
  <si>
    <t>NH New Hampshire</t>
  </si>
  <si>
    <t>NJ New Jersey</t>
  </si>
  <si>
    <t>NY Buffalo (WNY)</t>
  </si>
  <si>
    <t>NY Greater New York City</t>
  </si>
  <si>
    <t>NY Upstate Albany</t>
  </si>
  <si>
    <t>NY Upstate Rochester</t>
  </si>
  <si>
    <t>OH Cleveland</t>
  </si>
  <si>
    <t>OH Columbus</t>
  </si>
  <si>
    <t>OH Greater Akron</t>
  </si>
  <si>
    <t xml:space="preserve">PA Central </t>
  </si>
  <si>
    <t>PA Greater Philadelphia</t>
  </si>
  <si>
    <t>PA Western (Pittsburgh)</t>
  </si>
  <si>
    <t>RI Providence/Northern RI</t>
  </si>
  <si>
    <t>S</t>
  </si>
  <si>
    <t>AL Birmingham</t>
  </si>
  <si>
    <t>FL Broward County</t>
  </si>
  <si>
    <t>FL Central (Orlando)</t>
  </si>
  <si>
    <t>FL Northeast (Jacksonville)</t>
  </si>
  <si>
    <t>FL Palm Beach</t>
  </si>
  <si>
    <t>FL Polk County</t>
  </si>
  <si>
    <t>FL Tampa</t>
  </si>
  <si>
    <t>GA Atlanta</t>
  </si>
  <si>
    <t>KY Lexington</t>
  </si>
  <si>
    <t>KY Louisville</t>
  </si>
  <si>
    <t>LA New Orleans</t>
  </si>
  <si>
    <t>NC Charlotte</t>
  </si>
  <si>
    <t>NC Raleigh/Durham</t>
  </si>
  <si>
    <t>SC Charleston</t>
  </si>
  <si>
    <t xml:space="preserve">TN Chattanooga </t>
  </si>
  <si>
    <t>TN Knoxville</t>
  </si>
  <si>
    <t>TN Nashville</t>
  </si>
  <si>
    <t>TX Austin</t>
  </si>
  <si>
    <t>TX Dallas/Fort Worth</t>
  </si>
  <si>
    <t>TX El Paso</t>
  </si>
  <si>
    <t>TX Houston</t>
  </si>
  <si>
    <t>TX San Antonio</t>
  </si>
  <si>
    <t>VA Richmond</t>
  </si>
  <si>
    <t>W</t>
  </si>
  <si>
    <t>AZ Phoenix</t>
  </si>
  <si>
    <t>CA Capital (Sacramento)</t>
  </si>
  <si>
    <t>CA Inland Empire</t>
  </si>
  <si>
    <t>CA Los Angeles</t>
  </si>
  <si>
    <t>CA San Diego</t>
  </si>
  <si>
    <t xml:space="preserve">CA SF Bay Area </t>
  </si>
  <si>
    <t>CO Denver</t>
  </si>
  <si>
    <t>HI Honolulu</t>
  </si>
  <si>
    <t>IA Central (Des Moines)</t>
  </si>
  <si>
    <t>ID Idaho</t>
  </si>
  <si>
    <t>IL Chicago</t>
  </si>
  <si>
    <t>IN Indianapolis</t>
  </si>
  <si>
    <t>MI Capital Region (Lansing)</t>
  </si>
  <si>
    <t>MI Southeast (Detroit)</t>
  </si>
  <si>
    <t>MI Western (Grand Rapids)</t>
  </si>
  <si>
    <t>MN Twin Cities</t>
  </si>
  <si>
    <t>MO Kansas City</t>
  </si>
  <si>
    <t>MO Ozarks</t>
  </si>
  <si>
    <t>MO St. Louis</t>
  </si>
  <si>
    <t>NE Omaha</t>
  </si>
  <si>
    <t xml:space="preserve">NV Southern Nevada </t>
  </si>
  <si>
    <t>ON Toronto (Canada)</t>
  </si>
  <si>
    <t>OR Portland</t>
  </si>
  <si>
    <t>UT Salt Lake City</t>
  </si>
  <si>
    <t>WA Seattle</t>
  </si>
  <si>
    <t>WI Milwaukee</t>
  </si>
  <si>
    <t>FL Greater Miami</t>
  </si>
  <si>
    <t>Did not complete 24-25 Program Report</t>
  </si>
  <si>
    <t xml:space="preserve">Data Source:  </t>
  </si>
  <si>
    <t>ACE Database</t>
  </si>
  <si>
    <t>Affiliate Program Report Survey</t>
  </si>
  <si>
    <t>SCHOLARSHIP VALUE TOTALS (including national)</t>
  </si>
  <si>
    <t>TOTAL for PY 2024-2025</t>
  </si>
  <si>
    <t>2024-2025</t>
  </si>
  <si>
    <t>HS + Alum*</t>
  </si>
  <si>
    <t>National Scholarships</t>
  </si>
  <si>
    <t>Affiliate + National Total</t>
  </si>
  <si>
    <t>ACE Historical Historical Total</t>
  </si>
  <si>
    <t>Past Program Year Totals</t>
  </si>
  <si>
    <t>Past Program Years</t>
  </si>
  <si>
    <t>23/24</t>
  </si>
  <si>
    <t>22/23</t>
  </si>
  <si>
    <t>21/22</t>
  </si>
  <si>
    <t>20/21</t>
  </si>
  <si>
    <t>19/20</t>
  </si>
  <si>
    <t>18/19</t>
  </si>
  <si>
    <t>17/18</t>
  </si>
  <si>
    <t>16/17</t>
  </si>
  <si>
    <t>15/16</t>
  </si>
  <si>
    <t>Completed Students 18/19</t>
  </si>
  <si>
    <t>Completed Students 19/20</t>
  </si>
  <si>
    <t>Completed Students 20/21</t>
  </si>
  <si>
    <t>Completed Students 21/22</t>
  </si>
  <si>
    <t>Completed Students 22/23</t>
  </si>
  <si>
    <t>Completed Students 23/24</t>
  </si>
  <si>
    <t>Completed Students 24/25</t>
  </si>
  <si>
    <t>Students Reached 18/19</t>
  </si>
  <si>
    <t>Students Reached 19/20</t>
  </si>
  <si>
    <t>Students Reached 20/21</t>
  </si>
  <si>
    <t>Students Reached 21/22</t>
  </si>
  <si>
    <t>Students Reached 22/23</t>
  </si>
  <si>
    <t>Students Reached 23/24</t>
  </si>
  <si>
    <t>Students Reached 24/25</t>
  </si>
  <si>
    <t>Completed Mentors &amp; TLs 18-19</t>
  </si>
  <si>
    <t>Completed Mentors &amp; TLs 19-20</t>
  </si>
  <si>
    <t>Completed Mentors &amp; TLs 20-21</t>
  </si>
  <si>
    <t>Completed Mentors &amp; TLs 21-22</t>
  </si>
  <si>
    <t>Completed Mentors &amp; TLs 22-23</t>
  </si>
  <si>
    <t>Completed Mentors &amp; TLs 23-24</t>
  </si>
  <si>
    <t>Completed Mentors &amp; TLs 24-25</t>
  </si>
  <si>
    <t>NY Greater NYC</t>
  </si>
  <si>
    <t>MO Springfield (Ozarks)</t>
  </si>
  <si>
    <t>X</t>
  </si>
  <si>
    <t>FL Sarasota</t>
  </si>
  <si>
    <t>GA Savannah</t>
  </si>
  <si>
    <t>IA Eastern</t>
  </si>
  <si>
    <t>IA Northwest</t>
  </si>
  <si>
    <t>MN Southern (Mankato)</t>
  </si>
  <si>
    <t>NY Hudson Valley</t>
  </si>
  <si>
    <t>OH Cincinnati</t>
  </si>
  <si>
    <t>PA Lehigh Valley</t>
  </si>
  <si>
    <t>SC Columbia</t>
  </si>
  <si>
    <t>Virtual Affiliate</t>
  </si>
  <si>
    <t>TOTALS</t>
  </si>
  <si>
    <t>X = Did not run program in 24-25</t>
  </si>
  <si>
    <t>24-25</t>
  </si>
  <si>
    <t>23-24</t>
  </si>
  <si>
    <t>22-23</t>
  </si>
  <si>
    <t>21-22</t>
  </si>
  <si>
    <t>No Reported Paid Staff in past 4 years</t>
  </si>
  <si>
    <t>TOTAL FTE</t>
  </si>
  <si>
    <t># AFFILIATES</t>
  </si>
  <si>
    <t>TX El Paso (Paso Del Norte)</t>
  </si>
  <si>
    <t>How does your affiliate support alumni? (Check all that apply.)</t>
  </si>
  <si>
    <t>We have no alumni outreach or support at this time</t>
  </si>
  <si>
    <t>We rely on individual mentors to maintain contact and support alumni</t>
  </si>
  <si>
    <t>We provide alumni scholarships</t>
  </si>
  <si>
    <r>
      <t>We help alumni</t>
    </r>
    <r>
      <rPr>
        <sz val="11"/>
        <color rgb="FFFF0000"/>
        <rFont val="Arial"/>
        <family val="2"/>
      </rPr>
      <t xml:space="preserve"> get connected</t>
    </r>
    <r>
      <rPr>
        <sz val="11"/>
        <color rgb="FF333333"/>
        <rFont val="Arial"/>
        <family val="2"/>
      </rPr>
      <t xml:space="preserve"> to internships</t>
    </r>
  </si>
  <si>
    <t>We have a newsletter/website for alumni.</t>
  </si>
  <si>
    <t>We encourage alumni to come back as mentors.</t>
  </si>
  <si>
    <t>We invite alumni to different ACE events.</t>
  </si>
  <si>
    <t>We have alumni involvement on board (alumni board seat, alumni committee, etc.).</t>
  </si>
  <si>
    <t>We recognize our alumni and share their stories on social media and in other communications.</t>
  </si>
  <si>
    <t>We make our graduating seniors and alumni aware of the alumni database and encourage them to register there</t>
  </si>
  <si>
    <t>We work with ACE National to share information with prospective mentees and mentors for the Transformative Partner Alumni Mentor Program (TPP).</t>
  </si>
  <si>
    <t>What other ways does your affiliate support alumni? (Please explain)</t>
  </si>
  <si>
    <t>Region</t>
  </si>
  <si>
    <t>No contact</t>
  </si>
  <si>
    <t>Indiv. Mentors</t>
  </si>
  <si>
    <t>Scholarships</t>
  </si>
  <si>
    <t>Internships*</t>
  </si>
  <si>
    <t>Site/Newsletter</t>
  </si>
  <si>
    <t>Alum. Mentors</t>
  </si>
  <si>
    <t>Events</t>
  </si>
  <si>
    <t>Share stories</t>
  </si>
  <si>
    <t>Database</t>
  </si>
  <si>
    <t>TPP</t>
  </si>
  <si>
    <t>Other (write-in)</t>
  </si>
  <si>
    <t>CT Conneticut</t>
  </si>
  <si>
    <t>DC</t>
  </si>
  <si>
    <t>Committee focused on Alumni</t>
  </si>
  <si>
    <t>Delaware</t>
  </si>
  <si>
    <t>MA Boston/Cambridge</t>
  </si>
  <si>
    <t>We host an annual Alumni mixer.  We have an alumni committee.</t>
  </si>
  <si>
    <t>NY Buffalo (Western NY)</t>
  </si>
  <si>
    <t>Ambassador Program, Alumni webinars and in person events, Success Cohort with one to one mentoring</t>
  </si>
  <si>
    <t>NY Rochester</t>
  </si>
  <si>
    <t>NY Upstate  (Albany)</t>
  </si>
  <si>
    <t>PA Central</t>
  </si>
  <si>
    <t>PA Eastern (Greater Philadelphia)</t>
  </si>
  <si>
    <t>FL Palm Beach &amp; Martin County</t>
  </si>
  <si>
    <t>TN Chattanooga</t>
  </si>
  <si>
    <t>we have one alumni event a few years ago that was very successful; we plan to do one again and with the help of an executive director, that may be more likely</t>
  </si>
  <si>
    <t>Alumni Committee and Alumni Events</t>
  </si>
  <si>
    <t>CA Los Angeles/Orange County</t>
  </si>
  <si>
    <t>CA SF Bay Area</t>
  </si>
  <si>
    <t>Alumni committee and event in January</t>
  </si>
  <si>
    <t>MI Capital Region (Lansing Area)</t>
  </si>
  <si>
    <t>MI Southeast Michigan (Detroit)</t>
  </si>
  <si>
    <t>MI Western Michigan (Grand Rapids)</t>
  </si>
  <si>
    <t>NV Southern Nevada (Las Vegas)</t>
  </si>
  <si>
    <t>UT - Utah (Salt Lake City)</t>
  </si>
  <si>
    <t>WA Seattle, Eastside &amp; Tacoma</t>
  </si>
  <si>
    <t>24/25 TOTALS</t>
  </si>
  <si>
    <t>PAST PROGRAM YEARS</t>
  </si>
  <si>
    <t>23/24 Totals</t>
  </si>
  <si>
    <t>22/23 Totals</t>
  </si>
  <si>
    <t>21/22 Totals</t>
  </si>
  <si>
    <t>20/21 Totals</t>
  </si>
  <si>
    <t>19/20 Totals</t>
  </si>
  <si>
    <r>
      <t xml:space="preserve">*Question updated in 24/25.  Previous Question was: We </t>
    </r>
    <r>
      <rPr>
        <b/>
        <sz val="11"/>
        <color theme="1"/>
        <rFont val="Calibri"/>
        <family val="2"/>
        <scheme val="minor"/>
      </rPr>
      <t>provide</t>
    </r>
    <r>
      <rPr>
        <sz val="11"/>
        <color theme="1"/>
        <rFont val="Calibri"/>
        <family val="2"/>
        <scheme val="minor"/>
      </rPr>
      <t xml:space="preserve"> alumni internships.</t>
    </r>
  </si>
  <si>
    <t># BOD</t>
  </si>
  <si>
    <t>No BOD Tiers</t>
  </si>
  <si>
    <t>Exec. BOD</t>
  </si>
  <si>
    <t>Adv. Council</t>
  </si>
  <si>
    <t>Assoc./Jr. BOD</t>
  </si>
  <si>
    <t>Other (please specify)</t>
  </si>
  <si>
    <t>Board Committees led by a Director engaging non-board volunteers</t>
  </si>
  <si>
    <t>Committees and initiative-specific subcommittees</t>
  </si>
  <si>
    <t>We dissolved our associate board - all that is remaining is the executive board</t>
  </si>
  <si>
    <t>We have committees</t>
  </si>
  <si>
    <t>Committee Leaders</t>
  </si>
  <si>
    <t>We have disolved the Associate Board and the Leadership Team now joins out board meetings</t>
  </si>
  <si>
    <t xml:space="preserve">W </t>
  </si>
  <si>
    <t xml:space="preserve">X </t>
  </si>
  <si>
    <t>Emeritus Board</t>
  </si>
  <si>
    <t>Advisory Commitee was recently established.</t>
  </si>
  <si>
    <t>We utilize key commitees</t>
  </si>
  <si>
    <t>24-25 TOTAL</t>
  </si>
  <si>
    <t>23-24 TOTAL</t>
  </si>
  <si>
    <t>22-23 TOTAL</t>
  </si>
  <si>
    <t>21-22 TOTAL</t>
  </si>
  <si>
    <t>20-21 TOTAL</t>
  </si>
  <si>
    <t>19-20 TOTAL</t>
  </si>
  <si>
    <t xml:space="preserve">From (month) - </t>
  </si>
  <si>
    <t xml:space="preserve">To (month) - </t>
  </si>
  <si>
    <t>August</t>
  </si>
  <si>
    <t>May</t>
  </si>
  <si>
    <t>April</t>
  </si>
  <si>
    <t>September</t>
  </si>
  <si>
    <t>March</t>
  </si>
  <si>
    <t>February</t>
  </si>
  <si>
    <t>December</t>
  </si>
  <si>
    <t>October</t>
  </si>
  <si>
    <t>November</t>
  </si>
  <si>
    <t>January</t>
  </si>
  <si>
    <t>June</t>
  </si>
  <si>
    <t>Identify your affiliate from the list below.</t>
  </si>
  <si>
    <t>Has your affiliate developed a strategic plan?</t>
  </si>
  <si>
    <t>Does your board plan to create a strategic plan in the coming year?</t>
  </si>
  <si>
    <t>Would you like assistance from your Regional Director in creating a strategic plan?</t>
  </si>
  <si>
    <t>23-24 SP?</t>
  </si>
  <si>
    <t>YES</t>
  </si>
  <si>
    <t>NO</t>
  </si>
  <si>
    <t>TOTAL YES:</t>
  </si>
  <si>
    <t>Our industry faces a critical shortage of skilled trades/crafts professionals. How does your affiliate expose and teach students about the skilled trades/crafts, if at all?  (select all that apply)</t>
  </si>
  <si>
    <t>Did your affiliate make use of the Stanley Black &amp; Decker DeWalt Trades Day Grant to help fund your trades event?</t>
  </si>
  <si>
    <t>Approximately how many students attended your trades event?</t>
  </si>
  <si>
    <t>We have a trades event(s) (in addition to regular mentoring session) with hands-on demos by various trade organizations</t>
  </si>
  <si>
    <t>We have at least one team that focuses primarily on the trades</t>
  </si>
  <si>
    <t>We have trades professionals serving as active mentors</t>
  </si>
  <si>
    <t>We have trades professionals come in as guest speakers</t>
  </si>
  <si>
    <t>Our students have an opportunity to build or construct something</t>
  </si>
  <si>
    <t>We do field trips to apprentice facilities</t>
  </si>
  <si>
    <t>A representative from a trades organization or company serves on our board</t>
  </si>
  <si>
    <t>We have a relationship with a local community college that has trades-focused programs</t>
  </si>
  <si>
    <t>We are not actively engaged with the trades/crafts and have no plans to become engaged</t>
  </si>
  <si>
    <t>We are not actively engaged with the trades/crafts but we do plan to become engaged in the next program year</t>
  </si>
  <si>
    <t>Open-Ended Response</t>
  </si>
  <si>
    <t>We promote ABC CT's Construction Career Day. We hold construction site tours.</t>
  </si>
  <si>
    <t>Clark Crafting Futures Event</t>
  </si>
  <si>
    <t>We have hosted successful trades events in past years but unfortunately had to cancel this year's due to low student sign-ups</t>
  </si>
  <si>
    <t>We used to have a good trades program with Baker Concrete as a partner but that ended with COVID.</t>
  </si>
  <si>
    <t>Our Chairman is actively involved with the local school system with their pre-apprenticeship program and is also involved with Wake Tech's Community College Apprenticeship Program</t>
  </si>
  <si>
    <t>We discuss trades and also offer a scholarship for trade school that goes unused each year</t>
  </si>
  <si>
    <t>Summer Trades Camp - held our first one this year</t>
  </si>
  <si>
    <t>We produce a massive Trades Day event each year.</t>
  </si>
  <si>
    <t>We used to do a trades event but lost traction with the loss of the team member running it. We intend to be more involved with it in the future whether that's getting the event restarted or getting into the community colleges/trade schools for additional involvement</t>
  </si>
  <si>
    <t>Coordinate with Construction Industry Education Foundation (CIEF) so that ACE students can attend their Trades Day Event</t>
  </si>
  <si>
    <t>We have made attempts to schedule site visits with no success just yet</t>
  </si>
  <si>
    <t>We refer students primarily interested in trades to partnering organizations that specialize in it</t>
  </si>
  <si>
    <t>19 yes, 17 no</t>
  </si>
  <si>
    <t>21 yes, 19 no</t>
  </si>
  <si>
    <t>What professional associations does your affiliate partner with (formally or informally)? (Select all that apply)</t>
  </si>
  <si>
    <t>Our Affiliate does not partner with any professional associations</t>
  </si>
  <si>
    <t>AAa/e (Asian American Architects/Engineers Association)</t>
  </si>
  <si>
    <t>ABA (American Bar Association)</t>
  </si>
  <si>
    <t>ABC (Associated Builders and Contractors)</t>
  </si>
  <si>
    <t>ACEC (American Council of Engineering Companies)</t>
  </si>
  <si>
    <t>AGC (Associated General Contractors of America)</t>
  </si>
  <si>
    <t>AIA (American Institute of Architects)</t>
  </si>
  <si>
    <t>AISC (American Institute of Steel Construction)</t>
  </si>
  <si>
    <t>ASCE (American Society of Civil Engineers)</t>
  </si>
  <si>
    <t>ASLA (American Society of Landscape Architects)</t>
  </si>
  <si>
    <t>CMAA (Construction Management Association of America)</t>
  </si>
  <si>
    <t>COAA (Construction Owners Association of America)</t>
  </si>
  <si>
    <t>DBIA (Design-Build Institute of America)</t>
  </si>
  <si>
    <t>IIDA (International Interior Design Association)</t>
  </si>
  <si>
    <t>IMI (International Masonry Institute)</t>
  </si>
  <si>
    <t>NAWIC (National Association of Women in Construction)</t>
  </si>
  <si>
    <t>NCARB(National Council of Architectural Registration Boards)</t>
  </si>
  <si>
    <t>NOMA (National Organization of Minority Architects)</t>
  </si>
  <si>
    <t>NCCER (National Center for Construction Education &amp; Research)</t>
  </si>
  <si>
    <t>NSBE (National Society of Black Engineers)</t>
  </si>
  <si>
    <t>SHPE (Society of Hispanic Professional Engineers)</t>
  </si>
  <si>
    <t>SMPS (Society of Marketing Professional Services)</t>
  </si>
  <si>
    <t>USGBC (U.S. Green Building Council)</t>
  </si>
  <si>
    <t>PWC (Professional Women in Construction), CBC (Connecticut Building Congress)</t>
  </si>
  <si>
    <t>DC (Greater Washington)</t>
  </si>
  <si>
    <t>Women in Construction, American Subcontractors Association</t>
  </si>
  <si>
    <t>CWA - Construction Women Association</t>
  </si>
  <si>
    <t>ASHRAE (American Society of Heating, Refrigerating and Air-Conditioning Engineers)</t>
  </si>
  <si>
    <t>PSA (Portland Society for Architecture), MIDA (Maine Interior Design Association), MEREDA (Maine Real Estate &amp; Development Association)</t>
  </si>
  <si>
    <t>ULI</t>
  </si>
  <si>
    <t>iBuild Central Florida</t>
  </si>
  <si>
    <t>Structural Engineering Association of Kentucky</t>
  </si>
  <si>
    <t>TN Chattanooga and SE TN</t>
  </si>
  <si>
    <t>CSI</t>
  </si>
  <si>
    <t xml:space="preserve">Real estate Council of Austin </t>
  </si>
  <si>
    <t>El Paso Association of Contractors</t>
  </si>
  <si>
    <t>Utility Contractors Association of Texas</t>
  </si>
  <si>
    <t>Indiana Subcontractors Association</t>
  </si>
  <si>
    <t>24/25 Totals</t>
  </si>
  <si>
    <t>Does your affiliate have a relationship with any post-secondary education programs (colleges, trade schools, etc)?</t>
  </si>
  <si>
    <t>CT (Hartford, New Haven, New Britain,Bridgeport)</t>
  </si>
  <si>
    <t>Sacred Heart University</t>
  </si>
  <si>
    <t>Trinity College</t>
  </si>
  <si>
    <t>University of Connecticut</t>
  </si>
  <si>
    <t>University of Hartford</t>
  </si>
  <si>
    <t>Yale University</t>
  </si>
  <si>
    <t>DC (Greater Washington Metro Area)</t>
  </si>
  <si>
    <t>Wentworth Institute of Technology</t>
  </si>
  <si>
    <t>Northeastern</t>
  </si>
  <si>
    <t xml:space="preserve">Harvard </t>
  </si>
  <si>
    <t xml:space="preserve">Anne Arundel Community College </t>
  </si>
  <si>
    <t>Johns Hopkins University</t>
  </si>
  <si>
    <t>Morgan State University</t>
  </si>
  <si>
    <t>Capitol Technology University</t>
  </si>
  <si>
    <t>Chesapeake College Skill Trades</t>
  </si>
  <si>
    <t>Salisbury University</t>
  </si>
  <si>
    <t>University of Nebraska - Omaha</t>
  </si>
  <si>
    <t>NJIT- School of Architecture</t>
  </si>
  <si>
    <t>Manhattan University</t>
  </si>
  <si>
    <t>RIT</t>
  </si>
  <si>
    <t>Alfred State</t>
  </si>
  <si>
    <t xml:space="preserve">Akron University </t>
  </si>
  <si>
    <t xml:space="preserve">Kent State </t>
  </si>
  <si>
    <t>Cleveland State</t>
  </si>
  <si>
    <t xml:space="preserve">Cuyahoga Community College </t>
  </si>
  <si>
    <t>Kent State</t>
  </si>
  <si>
    <t>University of Akron</t>
  </si>
  <si>
    <t>The Ohio State University</t>
  </si>
  <si>
    <t>Stark State College</t>
  </si>
  <si>
    <t>Mount Union</t>
  </si>
  <si>
    <t>PA Central (Cumberland, Dauphin, Lancaster, York counties)</t>
  </si>
  <si>
    <t>Thaddeus Stevens</t>
  </si>
  <si>
    <t>Penn State Harrisburg</t>
  </si>
  <si>
    <t>TJU College of Architecture and the Built Environment</t>
  </si>
  <si>
    <t>Temple</t>
  </si>
  <si>
    <t>Drexel</t>
  </si>
  <si>
    <t>Penn State University</t>
  </si>
  <si>
    <t>Building Futures</t>
  </si>
  <si>
    <t xml:space="preserve">Academy of Craft Training </t>
  </si>
  <si>
    <t>Univ of North Florida</t>
  </si>
  <si>
    <t>Electrical Training Alliance</t>
  </si>
  <si>
    <t xml:space="preserve">American Electrical Academy </t>
  </si>
  <si>
    <t xml:space="preserve">Tulsa Welding School </t>
  </si>
  <si>
    <t xml:space="preserve">Florida State College of Jacksonville </t>
  </si>
  <si>
    <t>Palm Beach State College</t>
  </si>
  <si>
    <t>Santa Fe College</t>
  </si>
  <si>
    <t>University of Florida</t>
  </si>
  <si>
    <t xml:space="preserve">Hillsborough Community College </t>
  </si>
  <si>
    <t>Georgia Tech</t>
  </si>
  <si>
    <t>Kennesaw State University</t>
  </si>
  <si>
    <t>University of Kentucky College of Design</t>
  </si>
  <si>
    <t>University of Kentucky College of Engineering</t>
  </si>
  <si>
    <t>Bluegrass Career and Technical College</t>
  </si>
  <si>
    <t>University of Louisville</t>
  </si>
  <si>
    <t>University of Kentucky</t>
  </si>
  <si>
    <t>University of North Carolina - Charlotte</t>
  </si>
  <si>
    <t>Central Piedmont Community College</t>
  </si>
  <si>
    <t>Wake Tech Community College</t>
  </si>
  <si>
    <t xml:space="preserve">North Carolina State University </t>
  </si>
  <si>
    <t>TN Chattanooga and SE Tennessee</t>
  </si>
  <si>
    <t>Pellissippi State Community College</t>
  </si>
  <si>
    <t>University of Tennessee_Engineering College</t>
  </si>
  <si>
    <t>University of Tennessee_Art and Architecture College</t>
  </si>
  <si>
    <t>Belmont University</t>
  </si>
  <si>
    <t>Tennessee State University</t>
  </si>
  <si>
    <t>University of Texas</t>
  </si>
  <si>
    <t xml:space="preserve">Austin Community College </t>
  </si>
  <si>
    <t>University of Texas San Antonio</t>
  </si>
  <si>
    <t xml:space="preserve">San Antonio Community Colleges </t>
  </si>
  <si>
    <t>Cal Poly San Luis Obispo</t>
  </si>
  <si>
    <t>Cal State University, Fresno</t>
  </si>
  <si>
    <t>Cal Poly San Luis Obispo - Summer Camp</t>
  </si>
  <si>
    <t>USC - Summer Camp and University Day</t>
  </si>
  <si>
    <t>UCLA - University Day</t>
  </si>
  <si>
    <t>Cal Poly Pomona - University Day</t>
  </si>
  <si>
    <t>Newschool of Architecture</t>
  </si>
  <si>
    <t>San Diego State University</t>
  </si>
  <si>
    <t>CA SF Bay Area (incl. Oakland, San Jose, Contra Costa)</t>
  </si>
  <si>
    <t>Cypress Mandela Training Center</t>
  </si>
  <si>
    <t>Mission Valley ROP</t>
  </si>
  <si>
    <t>Laney Community College</t>
  </si>
  <si>
    <t>CU Denver</t>
  </si>
  <si>
    <t>Iowa State University</t>
  </si>
  <si>
    <t>University of Northern Iowa</t>
  </si>
  <si>
    <t>Illinois Institute of Technology</t>
  </si>
  <si>
    <t>University of Illinois - Chicago</t>
  </si>
  <si>
    <t>University of Illinois - Urbana Champaign</t>
  </si>
  <si>
    <t>Michigan State University</t>
  </si>
  <si>
    <t>Lawrence Technological University (LTU)</t>
  </si>
  <si>
    <t>UMN Construction Management Program</t>
  </si>
  <si>
    <t>University of Nebraska</t>
  </si>
  <si>
    <t>University of Missouri Kansas City</t>
  </si>
  <si>
    <t>Drury University</t>
  </si>
  <si>
    <t>Missouri State University</t>
  </si>
  <si>
    <t>Ozarks Tech</t>
  </si>
  <si>
    <t>University of Nebraska - Durham</t>
  </si>
  <si>
    <t>St Louis Community College</t>
  </si>
  <si>
    <t>Ranken Tech Institute</t>
  </si>
  <si>
    <t>Washington University in St. Louis</t>
  </si>
  <si>
    <t>University of Missouri, St. Louis</t>
  </si>
  <si>
    <t>UNL COLLEGE OF ENGINEERING</t>
  </si>
  <si>
    <t>UNL COLLEGE OF ARCHITECTURE</t>
  </si>
  <si>
    <t>DURHAM SCHOOL UNO</t>
  </si>
  <si>
    <t>Metropolitan Community College</t>
  </si>
  <si>
    <t>University of Washington, Construction Management Department</t>
  </si>
  <si>
    <t>University of Washington Tacoma, School of Engineering and Technology, Civil Engineering Department</t>
  </si>
  <si>
    <t>All-in Milwaukee</t>
  </si>
  <si>
    <t>Marquette University</t>
  </si>
  <si>
    <t>What can ACE National do to assist your affiliate in the coming year?</t>
  </si>
  <si>
    <t>Does your affiliate have any notable developments or achievements to highlight for the past year?</t>
  </si>
  <si>
    <t xml:space="preserve">We will likely be in discussion of paid support. We are also developing a "Board Member Handbook" for best practices for directors and officers and would benefit from any available resources. </t>
  </si>
  <si>
    <t>We awarded a scholarship in honor of Michael Higgens, an engineer and mentor that volunteered with the New Haven chapter ACE CT for over 20 years but recently passed. At our awards dinner, this scholarship was awarded to Corina Lowry, a New Haven team student, by Grace Rykard, who is also a mentor in the ACE New Haven chapter and was herself mentored by Michael. Grace was also honored as one of our 4 Distinguished CT Mentors for the 2025 season. Our other distinguished mentors were Derek Zero, Ryan Osak, and Ben Chasse.</t>
  </si>
  <si>
    <t>We would love to find ways to work more closely with ACE National - having attendance at our events, working with us to improve our student and alumni efforts, possibly help with setting up partnerships between organizations/colleges, getting national sponsors involved at the local level (like Whiting Turner), and assistance with trying to put together a trades day.</t>
  </si>
  <si>
    <t xml:space="preserve">25th Anniversary this year, record number of scholarships awarded, record number of fundraising, added 3 more schools this past year, record number of students participating in the program, record number of active mentors across the program </t>
  </si>
  <si>
    <t>Recommend a social media calendar, including industry-themed weeks and key holidays  Continue to help building relationships with firms and companies  Continue to share relevant internship and job opportunities in the A/C/E fields  Continue to share scholarship opportunities for students and alumni  Serve as a resource as we plan and celebrate our 20th anniversary in 2027</t>
  </si>
  <si>
    <t>We are truly proud of awarding $264,000 in scholarships this year.    We have also increased our social media presence.    Given the current environment, we are very happy to have raised $540,000 at our annual fundraiser.</t>
  </si>
  <si>
    <t xml:space="preserve">Continue to provide grant resources (such as Black and Decker) for us to facilitate a Trades Day, that grows and improves every year. </t>
  </si>
  <si>
    <t xml:space="preserve">We think our Trades Day is notable. </t>
  </si>
  <si>
    <t>Once we get a new NE Regional Director, I would love to work with them to help with our ongoing strategic planning and enhancing our fundraising and alumni programs. I would also love to get all the Maryland/DC area affiliates together regularly to work with MCCEI, which oversees ACE Baltimore, as we have resources and events across the entire state and can help expand their reach as well as include ACE in all of our Construction Career Day events which function as trades days (but involve more students than only those in ACE).</t>
  </si>
  <si>
    <t>I am proud of my first year as affiliate director! We expanded to 3 new schools and are continuing to grow our reach to both students and mentors across the Baltimore area. We also partnered closely with the Annapolis chapter for mentor recruitment from nearby companies that serve both areas such as Gilbane.</t>
  </si>
  <si>
    <t>Will we be having another regional contact?  I am not sure what happened to Lisa - but I really enjoyed being able to reach her and get her updates and meetings.</t>
  </si>
  <si>
    <t xml:space="preserve">We held our first final presentation night for our group - a "brand new group"! </t>
  </si>
  <si>
    <t xml:space="preserve">We awarded the largest number of scholarships in our history.   We begin partnering with our local AGC  We developed a strategic plan. </t>
  </si>
  <si>
    <t xml:space="preserve">Replacing the Regional Director is the biggest area you can assist in.  We were revising our strategic plan together to set a succession plan for me as president that I need help with.  Currently if I were to step away our NH affliate program risks collapse. </t>
  </si>
  <si>
    <t xml:space="preserve">I am attempting to rework our outreach to be by area pulling from all schools with a central location instead of mentors going into the individual schools to broaden our impact.  </t>
  </si>
  <si>
    <t>Continue to support ACE NJ’s strategic planning process, currently underway    Assist in connecting with firms involved at the National level that have a presence in NJ</t>
  </si>
  <si>
    <t>2 new teams, multiple new mentoring firms, and supporters    Engagement with higher ed institutions (Princeton and Rutgers, in addition to long-time supporter NJIT), leading to Rutgers hosting an event, and Princeton looking to host a new mentoring team in 2025-2026    Inaugural annual Jack Osborn scholarship, funded by one time donation from the GNYCUC organization, originally founded by Jack.</t>
  </si>
  <si>
    <t>We could use support fundraising.</t>
  </si>
  <si>
    <t>We did not have an active program.  We focused on raising funds and planning for the upcoming school year.</t>
  </si>
  <si>
    <t xml:space="preserve">We had a record year for recruitment of students and fundraising. </t>
  </si>
  <si>
    <t>Connect with other associations and staff to assist</t>
  </si>
  <si>
    <t>Formalize Technology offerings    Provide summary of affiliates staffing models with size of affiliate noted. In CLEVELAND we use 3 part time persons (1 for administrative 7-8 hours weekly; 1 engages with youth (students &amp; alumni) also does marketing and photography helps organize special days (all ACE gathering &amp; trade day)</t>
  </si>
  <si>
    <t>Secured $100000 in new annual sponsorship and $100000 in new grants     Embarked on Feasibility Study for launch of major Capital Campaign    Partnership with college and community partners on grade 9-12 summer program, with 14 students who were paid $1600 and held (5th year) Summer Career Experience program with 7 graduating seniors In alignment with Turner Construction externship with students receiving $3200.</t>
  </si>
  <si>
    <t>answer questions as they arise</t>
  </si>
  <si>
    <t>we are adding 2 schools this year</t>
  </si>
  <si>
    <t>National has done an amazing job giving support at every level.</t>
  </si>
  <si>
    <t>We had the highest number of scholarship awards than any previous year.</t>
  </si>
  <si>
    <t xml:space="preserve">Centralize national conferences and regional conferences to make transportation affordable and provide virtual attendance opportunities. </t>
  </si>
  <si>
    <t xml:space="preserve">To date over 213 scholarships awards totally $137,575. </t>
  </si>
  <si>
    <t>Our affiliate's former chair, Breanna Sheeler, has recently transitioned into the role of executive director with the support of our former director, Melissa Raffel. Breanna and the board of directors welcome support ensuring a smooth transition and in strategic planning for our future!</t>
  </si>
  <si>
    <t>The ACE Greater Philadelphia affiliate will be celebrating 25 years of programming during the upcoming 2025-2026 year.    Our new executive director, Breanna Sheeler, is an alumnus and former scholarship winner, and has volunteered with the ACE Greater Philadelphia program over the past 11 years.</t>
  </si>
  <si>
    <t>Developing our alumni outreach, trades day, and student retention numbers.</t>
  </si>
  <si>
    <t>We are hoping to have a regional director who is a partner and support for our affiliate. This year we felt that our meetings with our regional director consisted mainly of reviewing the maturity matrix. It felt like we were just reviewing a report card instead of having meaningful and helpful conversations about what we needed.</t>
  </si>
  <si>
    <t>Our highest fundraising year to date,  Continuing to support students through impactful scholarships,  Another successful and expanded Trades Day (partnering with a local trades pre-apprenticeship program),  Our first ever Golf Tournament!</t>
  </si>
  <si>
    <t xml:space="preserve">It would be great to receive help from Nationals when it comes to sponsorships outside of the AEC industry and connect with companies that are local to our state. For example, Regions Bank and the Birmingham Baron's donate to a lot of local organizations. It would be great to have someone at Nationals help us find a contact to larger companies. </t>
  </si>
  <si>
    <t>The ACE Mentor Program of Alabama hosted our first Career Trade Show this past March to introduce our students to the variety of careers available in construction and skilled trades. With only 5 months to plan and a huge rain storm the day of the event, our affiliate brought together 18 companies and 60+ students from 20 different high schools to connect. This event was a huge success for our affiliate, raising $18,000 in scholarships funds.     Since the return to in-person programming in 2022, student enrollment has significantly increased for ACE of AL—growing by 150 percent, from 40 registrants in 2022-23 to 100 in 2024-25.    Since the return to in-person programming in 2022, has seen mentor participation has risen by 56 percent—from 32 registered mentors in 2022-23 to 50 in 2024-25.</t>
  </si>
  <si>
    <t>Our affiliate is transitioning with new leadership individuals taking over Executive Board responsibilities.  We ask ACE National to support in this effort.</t>
  </si>
  <si>
    <t>Because of our engagement with Broward Schools and the way our program is integrated into classrooms, there are a lot of students (130+) that are exposed to the ACE Program in Broward County.</t>
  </si>
  <si>
    <t xml:space="preserve">Continue to provide updated information on risk management  Best practices for communicating with students outside of ACE sessions  </t>
  </si>
  <si>
    <t xml:space="preserve">Incorporated Trades Construction Project to the RFP. Students build a 4x4 Mock-Wall, presented at Year-End Event and were judged.    Awarded a record $93,750 in scholarships, including 3 multi-year scholarships (along with 2 HCA scholarships, 5 total)    Bridging the technology gap by providing Tech Bootcamp with training and access to SolidProfessor, SketchUp, REVIT and AutoCAD. We also purchased 8 laptops and 2 wifi modems for various underserved locations. </t>
  </si>
  <si>
    <t>Nothing at this point.</t>
  </si>
  <si>
    <t xml:space="preserve">None at this point. </t>
  </si>
  <si>
    <t xml:space="preserve">It seems like there is a lot of implementing things that should've been done in years past. It looks overwhelming with the amount that needs to be done to get our program back in compliance. Its also a bit frustrating, as the ultimate goal of the program is to mentor students and provide scholarships and employment opportunities to them. Now it seems like the program is more focused on compliance, which I understand is necessary for helping implement new initiatives, but extremely cumbersome. </t>
  </si>
  <si>
    <t>We are looking to open a 2nd chapter in the next year to support more students in polk county</t>
  </si>
  <si>
    <t xml:space="preserve">After the Vegas conference, we were excited to see other affiliates doing a volunteer day. We would like to partner with Habitat in Tampa to offer this to students. </t>
  </si>
  <si>
    <t xml:space="preserve">Almost a 38% increase in affiliate awarded scholarships! A 20K CMiC winner! </t>
  </si>
  <si>
    <t>Continued support with ACE Tools, best practices and Regional Director involvement</t>
  </si>
  <si>
    <t>We shifted the program schedule to align with ACE National and make national scholarships available to our students...and one of our students received a national scholarship!</t>
  </si>
  <si>
    <t>Continue to have RD involvement and quarterly communications for planning and discussion.</t>
  </si>
  <si>
    <t>Our affiliate provides a program within a school classroom setting using a former mentor/board member in a teaching role.  Through his efforts the school has developed an Architectural Pathway for students to explore the building and design environment.    This past year we also had student teams participate in Technology Student Association (TSA) High School Competition where were awarded first place for architectural design at the National level.</t>
  </si>
  <si>
    <t>Continue to help support growth initiatives, assist with financial items for end of year reporting, and helping with our next strategic plan (2026-2028) that is coming up.</t>
  </si>
  <si>
    <t xml:space="preserve">Continued growth of the program, mentors in the program, industry professionals/organizations, achievements of the students. </t>
  </si>
  <si>
    <t xml:space="preserve">Continue to provide access to the Trades Day Grant.  Provide simplified way for the affiliate to pay for paid assistance.  </t>
  </si>
  <si>
    <t>1. We awarded two $10,000 scholarships—our largest single scholarship amount to date.  2. A board member’s family established a dedicated ACE scholarship, which has grown in its second year to a value of $5,000.  3. We successfully placed four student externs this year—the highest number to date.</t>
  </si>
  <si>
    <t xml:space="preserve">Provide a listing and a schedule of all the various information that you need from an affiliate on an annual basis..  With our affiliate being strictly volunteer based, we want to get you the information you need, but we need to understand what it is that you need and the time line so we can support you.  </t>
  </si>
  <si>
    <t xml:space="preserve">We continue to grow and had over 200 students register for the Program, which is Raleigh/Durham's highest total.  We also just completed our 19th year in existence and are celebrating our 20th year this coming year which is exciting for us as an affiliate.  </t>
  </si>
  <si>
    <t>Get more national partners involved in supporting locally through volunteering and sponsorship</t>
  </si>
  <si>
    <t>1. One of our four teams was able to increase their session count to be closer to the recommended 15 sessions  2. We improved our database management, though still a long way to go  3. We implemented a singular project for all teams  4. We improved our communication consistency from the Board to all teams</t>
  </si>
  <si>
    <t>Continuing to partner with us to incentive alumni engagement</t>
  </si>
  <si>
    <t xml:space="preserve">We celebrated our 15th year.   Had a student will a CMiC scholarship.  Currently in the process of awarding our first alumni scholarship. </t>
  </si>
  <si>
    <t>Our affiliate is working to start an after-school program. Our program currently operates as a resource to teachers in their classrooms during the school day. Due to a decrease in teachers and program support within the school we would like to start hosting off campus and ACE ran. If someone from national would like to meet with me and my team to help us evaluate our plan for this year that would be great!</t>
  </si>
  <si>
    <t>TBD</t>
  </si>
  <si>
    <t>We developed our 2030 Strategic Plan, implemented formal committees, gave away our most scholarship dollars ever.</t>
  </si>
  <si>
    <t xml:space="preserve">provide support for additional programs, TPP, externship, summer camp etc </t>
  </si>
  <si>
    <t>Strategic planning would be good to help detemine where we want to go.</t>
  </si>
  <si>
    <t>Our bowling and golf tournaments continue to be successful. We provided $85K in scholarships from ACE and WiMCO provided $10K in scholarships as well. We will add a third fundraising event in 2026 to hopefully help hire an executive director.</t>
  </si>
  <si>
    <t>Maintain level of involvement and awareness of programs and resources. Having a form of funding or sponsorship for new affiliates to attend national events.</t>
  </si>
  <si>
    <t>Founded the affiliate chapter and had a successful first year.. Student team placed 2nd at CIRT competition.</t>
  </si>
  <si>
    <t>Continued support with mentor/fundraising growth at national sponsors, continued support with SWE program, potential support with creating new strategic plan, advice regarding board maturity and growth.</t>
  </si>
  <si>
    <t>We opened a new location, gave out more scholarships than any year ever before, exceeded our fundraising goal by over $100,000, and recruited students at pre-Covid levels.</t>
  </si>
  <si>
    <t>We are appreciative of the work National is doing to enhance the ToolKit through the website. Making access to the ToolKit easier and more intuitive will ensure Affiliates will use these tools moving forward. We look forward to the improved process.    We would like National to have more connectivity to Affiliates with National Donors. This would provide fund raising cohesion and an opportunity to grow the Affiliates network of Donors. Having the National relationship is already a foot in the door to secure local/grassroots support. It is our hope this becomes a natural process and enhanced the sponsor benefits both nationally and at the affiliate level.</t>
  </si>
  <si>
    <t xml:space="preserve">ACE SA hired a consulting firm to manage the Affiliate through an administrative contract essentially fulfilling an Executive Director role. The initial 6-month contract was extremely beneficial offering strategic development, board governance, event management, enhanced fiscal management, sponsorship and fundraising expertise. The consulting firm contract has been renewed for the fiscal year.    We established an on-line giving platform offering more ways to donate to the annual campaign and sponsoring events utilizing web-based, texting, and QR code giving methods meeting our donors where they are and more convenience in giving.     A successful Construction Site Day was produced offering hands-on interactive opportunities where high school students operated equipment and met with local companies. The companies on-site were sponsors of the event and offered insight into available career paths and well as hands-on experience.    The largest End of Year Student Presentation event was held in April. 13 high schools showcased projects adjudicated by 6 industry leaders/experts representing Architecture, Engineering and Construction.     ACE SA awarded $74,000 in scholarships to 13 outstanding high school seniors.     The Externship program continues to place highly sought after high schoolers in companies across the greater San Antonio region. </t>
  </si>
  <si>
    <t>Assist our Board meet our goals, particularly with compliance.</t>
  </si>
  <si>
    <t>no</t>
  </si>
  <si>
    <t>Connect us with National sponsors who are active in our region.</t>
  </si>
  <si>
    <t>We held our inaugural trades camp - it was a success! We had 9 campers, 8 of which indicated that they are much more interested in the trades now than they were going into the camp. The camp scored top ratings in the post-survey. At our final graduation day, we were also presented with an award from two council members from the city in which we hosted the camp.</t>
  </si>
  <si>
    <t xml:space="preserve">- Once again - I ask for a comprehensive National Social Media strategy. Please produce graphics, messaging and videos that ALL Affiliates can use. We can all post the same thing. Been asking for this for years and years.     - Addressing the issue of Student Recruitment. Our biggest challenge.     - Have a more robust Swag ordering site or more items to choose from. A direct order from that site or something like that. </t>
  </si>
  <si>
    <t xml:space="preserve">ACE National’s continuing assistance in connecting us with national sponsors with companies in the Bay Area is always appreciated.  We’re trying to continue the building of our board, associate board and mentor base, so solid connections with local companies can help greatly.  We continue to face challenges at times with our policies, which are based on what we understand to be ACE National policies.  Providing clear, consistent information and messaging on requirements will be helpful for us to ensure we are compliant where requirements are strict and making reasonable judgements in areas where there is some flexibility.  A clear policy on how we should handle summer activities and how students/volunteers should be registered, and the handling of permission slips, would be helpful as we’re finding more mentor firms are interested in providing office visits/field trips during summer months.  We are scheduled to update our bylaws this year. It would be helpful to understand how other affiliates are structured as it could help us to provide updates on our bylaws and local policies.  </t>
  </si>
  <si>
    <t xml:space="preserve">We had a strong number of students and mentors who completed the program again this year, but of special note is the larger number of scholarship applicants and recipients this program year. 34 Seniors were awarded local scholarships, and each shared a portion of the $85,500 total allocated amount.  We had 2 students who attended the CU Denver Summer Camp  We were able to secure 18 Summer Externships for our students.  We have been very fortunate to identify a new Executive Administrator, Marfrisa Geronimo Gipner, before the end of the 2023-2024 program year.  She officially joined us as of July 1 for 2024-2025.  We confirmed 3 new board members. They are as follows:  Brian Glick, of HMH Engineers, who has been a long-term mentor and Team Leader during previous program years.  Brian now serves as our Associate Board Chair.  Tana Hall, of Gensler, serves as our Communications Committee Chair.  Corey Schnobrich, of Leddy Maytum Stacy Architects, also a previous mentor serves as our Program Development Committee – Curriculum Chair.  We hosted an offsite Strategic Planning session at the IBEW Local 595 apprenticeship facility that was attended by most Board and Associate Board members and Allison Iles.  </t>
  </si>
  <si>
    <t>Need help creating a good mailing list</t>
  </si>
  <si>
    <t>Had our first alumni event in January</t>
  </si>
  <si>
    <t xml:space="preserve">Allison Iles has been a wonderful resource for our affiliate and has really helped guide us and put our team in contact with other affiliates who can help the direction of our program.     We hope to continue the relationship we have built with Allison as we slowly grow the size of our program. </t>
  </si>
  <si>
    <t xml:space="preserve">Our affiliate completed the Tiny Home National Program with (2) schools this year as part of an after school program. It was the first time that our affiliate was able to complete an After School Program.     Additionally, we placed 6 students with firms as part of the (2) Week Summer Experience Program. </t>
  </si>
  <si>
    <t>Bringing awareness to the tools that national has available. Continue doing the outreach to bring the affiliates together and knowledge share.</t>
  </si>
  <si>
    <t>Student enrollment is up above our pre-pandemic high for the first time. Mentor enrollment is recovering and nearing pre-pandemic levels. We are backfilling positions for the future in a more long term lens vs reacting to fill lost positions. Scholarship awards are increasing year over year with a renewed focus on long term grants and multi-year donations.</t>
  </si>
  <si>
    <t xml:space="preserve">1. I would like to hear more about how other affiliates fund raise.  2. I would like to have better sharing of curriculum in-between the affiliates.  National could facilitate that.  3. I would like ACE National to do some outreach to schools to supplement our outreach.  </t>
  </si>
  <si>
    <t>1. We had an alumni ACE student participate and speak at our golf tournament.  2. We had ACE students participate in a panel discussion at our luncheon fundraiser.  3. We partnered with the AGC on our trades day and had over 150 students participate.</t>
  </si>
  <si>
    <t>Any administrative support would be appreciated.</t>
  </si>
  <si>
    <t xml:space="preserve">It was our largest program year to date. We celebrated our 25th anniversary. We transformed our annual summer design build workshop to include a partnership with Human Scale, a design build not for profit founded by our alumni. </t>
  </si>
  <si>
    <t xml:space="preserve">Interested in exploring purchasing a block of hours from National to assist with database management and other administrative needs.  </t>
  </si>
  <si>
    <t>Growing Our Reach: This year, we proudly welcomed a new school into our ACE Mentor Program, expanding our impact and engaging even more students in meaningful career exploration. Thanks to thoughtful planning and strong volunteer support, we had a team captain and mentor base in place, ready to support this new team from day one.    Adapting to Change: We also experienced the loss of one school due to administrative challenges. While this was unfortunate, we’re actively maintaining communication and remain optimistic about welcoming the school back for the 2025–2026 school year.    A Milestone Year: This year marks the 20th anniversary of our local ACE affiliate, celebrating two decades of impact, mentorship, and career-building experiences for students.    CMiC Scholarship Success: We are proud to share that we had a 2025 CMiC scholarship recipient, awarded a $20,000 scholarship—a tremendous achievement! In total, four students from our program have received CMiC scholarships since the program’s inception, reflecting the caliber and potential of the young people we serve.    Leadership that Drives Us: We continue to benefit from the unwavering commitment of our team captains—the true straws that stir the drink. Their leadership, consistency, and passion are the backbone of our program. Without them, we would be truly challenged.    A Diverse and Inclusive Board: Our board reflects our commitment to equity and representation, with 40% female members and 30% identifying as persons of color. This diversity strengthens our leadership and enhances our ability to serve and connect with our student population.    Increasing Exposure to the Trades: This year, we collaborated with the Construction Industry Education Foundation (CIEF) to give our ACE students the opportunity to attend their Trades Day event—a dynamic, hands-on experience introducing students to careers in the skilled trades and construction. This enriching opportunity was made possible at no cost to our ACE affiliate, allowing us to expand student experiences while preserving program resources.</t>
  </si>
  <si>
    <t xml:space="preserve">Provide benchmarks of how affiliates run their programs across the country. Having a sense of things like an affiliate that is x years old is typically running x number of teams with x students per team. They have x:x mentor to student ratio. They award approximately $x in scholarships annually.     It is understood that different regions and situations will vary, but some context or expectation data would be helpful. </t>
  </si>
  <si>
    <t xml:space="preserve">Not at this time. </t>
  </si>
  <si>
    <t>Leadership transitions - We will be transitioning to a new board chair in 2026-2027. We also need help filling open board seats, such as the Legal Chair position.      We have a new board position for Trades Coordinator - we would like assistance in implementing a trades day.    We would like more information on cost and models for finding and integrating paid staff.  E.g. salaried versus hourly, best practices and approaches for smaller affiliates.</t>
  </si>
  <si>
    <t>In 2024-2025 we completed our second annual trivia fundraising event and raised $10,000.  We sent our first student to the Denver Summer Camp and placed 3 students in the Summer Workplace Experience Program.  ACE Mentor KC also awarded its largest amount of local scholarships totaling $16,000, on the back of our largest fundraising effort.</t>
  </si>
  <si>
    <t>Nothing needed.</t>
  </si>
  <si>
    <t>End of Year celebration was wonderfully attended with student presentations from all three teams. Vendor booths were set up from both STLCC and UN - Durham AE School, and more.</t>
  </si>
  <si>
    <t>NA</t>
  </si>
  <si>
    <t>Everything Allison is doing is perfect for us - thank you!</t>
  </si>
  <si>
    <t xml:space="preserve">We finally went back to in person sessions. </t>
  </si>
  <si>
    <t>We will be having a senior representative (Paulette) attend (in person) our 2025-2028 strategic planning meeting</t>
  </si>
  <si>
    <t xml:space="preserve">3rd year of showcase program that was attended by Paulette, professional mentors, and students. </t>
  </si>
  <si>
    <t>We're celebrating our 20th anniversary!</t>
  </si>
  <si>
    <t>I think the national scholarship program (for students and alumni) is very valuable. I also think the fund that supports externships with the stipends is very valuable - it continues to be a hard sell to get firms to fund this themselves. I think help connecting affiliates with local offices of national sponsors is very helpful. I'm also still interested in leads for grant writing and also options for contacts/fundraising management, like Salesforce or something for the local affiliates.</t>
  </si>
  <si>
    <t xml:space="preserve">We hit $1.5 million in scholarships granted since inception. Student and mentor recruitment was an all-time record, as was affiliate fundraising. </t>
  </si>
  <si>
    <t xml:space="preserve">Trainings and webinars on starting </t>
  </si>
  <si>
    <t>Declined</t>
  </si>
  <si>
    <t>Completed</t>
  </si>
  <si>
    <t>Incomplete</t>
  </si>
  <si>
    <t>No-Show</t>
  </si>
  <si>
    <t xml:space="preserve">AL Birmingham </t>
  </si>
  <si>
    <t xml:space="preserve">CA Capital </t>
  </si>
  <si>
    <t>FL Broward County (Ft. Lauderdale)</t>
  </si>
  <si>
    <t xml:space="preserve">FL Greater Miami </t>
  </si>
  <si>
    <t>FL Palm Beach Martin County</t>
  </si>
  <si>
    <t xml:space="preserve">FL Polk County </t>
  </si>
  <si>
    <t>FL Tampa Bay</t>
  </si>
  <si>
    <t>HI Hawaii (Honolulu)</t>
  </si>
  <si>
    <t>LA (Louisiana) Greater New Orleans</t>
  </si>
  <si>
    <t>MA Greater Boston</t>
  </si>
  <si>
    <t xml:space="preserve">MD Frederick </t>
  </si>
  <si>
    <t>ME Portland</t>
  </si>
  <si>
    <t xml:space="preserve">MN Twin Cities </t>
  </si>
  <si>
    <t>NC Charlotte Metro</t>
  </si>
  <si>
    <t>NC Raleigh</t>
  </si>
  <si>
    <t>NE Greater Omaha</t>
  </si>
  <si>
    <t>NY Upstate Albany &amp; Hudson Valley</t>
  </si>
  <si>
    <t>OH Greater Akron-Canton</t>
  </si>
  <si>
    <t>RI Rhode Island</t>
  </si>
  <si>
    <t>SC Greater Charleston</t>
  </si>
  <si>
    <t>UT Utah (Salt Lake City)</t>
  </si>
  <si>
    <t>WI Wisconsin (Milwaukee &amp; Madison)</t>
  </si>
  <si>
    <t>Registered</t>
  </si>
  <si>
    <t xml:space="preserve">PA Greater Philadelphia </t>
  </si>
  <si>
    <t>MO Ozarks (Springfield)</t>
  </si>
  <si>
    <t>FL Central</t>
  </si>
  <si>
    <t>CT Connecticut</t>
  </si>
  <si>
    <t xml:space="preserve">MI Southeast Michigan (Detroit) </t>
  </si>
  <si>
    <t>Mentors &amp; Team Leaders</t>
  </si>
  <si>
    <t>Students</t>
  </si>
  <si>
    <t>Total</t>
  </si>
  <si>
    <t>24/25 TOTAL</t>
  </si>
  <si>
    <t>B&amp;D Grants</t>
  </si>
  <si>
    <t>Affiliates</t>
  </si>
  <si>
    <t>11 no</t>
  </si>
  <si>
    <t>(Affiliates that indicated they have a trades event)</t>
  </si>
  <si>
    <t>Non-B&amp;D Grants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</si>
</sst>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
    <numFmt numFmtId="165" formatCode="#,##0.0"/>
    <numFmt numFmtId="166" formatCode="0.000"/>
    <numFmt numFmtId="167" formatCode="0.0%"/>
  </numFmts>
  <fonts count="54"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1"/>
      <name val="Calibri"/>
      <family val="2"/>
      <scheme val="minor"/>
    </font>
    <font>
      <b/>
      <sz val="12"/>
      <name val="Calibri"/>
      <family val="2"/>
      <scheme val="minor"/>
    </font>
    <font>
      <b/>
      <sz val="11"/>
      <name val="Calibri"/>
      <family val="2"/>
      <scheme val="minor"/>
    </font>
    <font>
      <sz val="11"/>
      <color rgb="FFFF0000"/>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4"/>
      <color theme="0"/>
      <name val="Calibri"/>
      <family val="2"/>
      <scheme val="minor"/>
    </font>
    <font>
      <sz val="11"/>
      <color rgb="FF333333"/>
      <name val="Arial"/>
      <family val="2"/>
    </font>
    <font>
      <b/>
      <sz val="11"/>
      <color rgb="FF333333"/>
      <name val="Arial"/>
      <family val="2"/>
    </font>
    <font>
      <sz val="8"/>
      <name val="Calibri"/>
      <family val="2"/>
      <scheme val="minor"/>
    </font>
    <font>
      <b/>
      <sz val="12"/>
      <color theme="4"/>
      <name val="Calibri"/>
      <family val="2"/>
      <scheme val="minor"/>
    </font>
    <font>
      <b/>
      <sz val="12"/>
      <color rgb="FF00B050"/>
      <name val="Calibri"/>
      <family val="2"/>
      <scheme val="minor"/>
    </font>
    <font>
      <b/>
      <sz val="12"/>
      <color rgb="FFC00000"/>
      <name val="Calibri"/>
      <family val="2"/>
      <scheme val="minor"/>
    </font>
    <font>
      <sz val="12"/>
      <name val="Calibri"/>
      <family val="2"/>
      <scheme val="minor"/>
    </font>
    <font>
      <sz val="12"/>
      <color rgb="FF0070C0"/>
      <name val="Calibri"/>
      <family val="2"/>
      <scheme val="minor"/>
    </font>
    <font>
      <sz val="12"/>
      <color theme="4"/>
      <name val="Calibri"/>
      <family val="2"/>
      <scheme val="minor"/>
    </font>
    <font>
      <sz val="12"/>
      <color rgb="FF00B050"/>
      <name val="Calibri"/>
      <family val="2"/>
      <scheme val="minor"/>
    </font>
    <font>
      <sz val="12"/>
      <color rgb="FFC00000"/>
      <name val="Calibri"/>
      <family val="2"/>
      <scheme val="minor"/>
    </font>
    <font>
      <sz val="12"/>
      <color rgb="FFFF0000"/>
      <name val="Calibri"/>
      <family val="2"/>
      <scheme val="minor"/>
    </font>
    <font>
      <sz val="12"/>
      <color theme="2" tint="-0.249977111117893"/>
      <name val="Calibri"/>
      <family val="2"/>
      <scheme val="minor"/>
    </font>
    <font>
      <sz val="12"/>
      <color theme="1" tint="0.499984740745262"/>
      <name val="Calibri"/>
      <family val="2"/>
      <scheme val="minor"/>
    </font>
    <font>
      <b/>
      <sz val="14"/>
      <name val="Calibri"/>
      <family val="2"/>
      <scheme val="minor"/>
    </font>
    <font>
      <sz val="12"/>
      <color theme="0" tint="-0.34998626667073579"/>
      <name val="Calibri"/>
      <family val="2"/>
      <scheme val="minor"/>
    </font>
    <font>
      <b/>
      <sz val="16"/>
      <name val="Calibri"/>
      <family val="2"/>
      <scheme val="minor"/>
    </font>
    <font>
      <sz val="11"/>
      <color theme="0" tint="-0.34998626667073579"/>
      <name val="Calibri"/>
      <family val="2"/>
      <scheme val="minor"/>
    </font>
    <font>
      <sz val="11"/>
      <color theme="4"/>
      <name val="Calibri"/>
      <family val="2"/>
      <scheme val="minor"/>
    </font>
    <font>
      <sz val="11"/>
      <color rgb="FF00B050"/>
      <name val="Calibri"/>
      <family val="2"/>
      <scheme val="minor"/>
    </font>
    <font>
      <sz val="11"/>
      <color rgb="FFC00000"/>
      <name val="Calibri"/>
      <family val="2"/>
      <scheme val="minor"/>
    </font>
    <font>
      <b/>
      <sz val="14"/>
      <color rgb="FFC00000"/>
      <name val="Calibri"/>
      <family val="2"/>
      <scheme val="minor"/>
    </font>
    <font>
      <sz val="9"/>
      <color indexed="81"/>
      <name val="Tahoma"/>
      <family val="2"/>
    </font>
    <font>
      <b/>
      <sz val="9"/>
      <color indexed="81"/>
      <name val="Tahoma"/>
      <family val="2"/>
    </font>
    <font>
      <sz val="11"/>
      <color rgb="FFFF0000"/>
      <name val="Arial"/>
      <family val="2"/>
    </font>
    <font>
      <sz val="11"/>
      <color theme="1" tint="0.499984740745262"/>
      <name val="Calibri"/>
      <family val="2"/>
      <scheme val="minor"/>
    </font>
    <font>
      <sz val="11"/>
      <color theme="4" tint="-0.249977111117893"/>
      <name val="Calibri"/>
      <family val="2"/>
      <scheme val="minor"/>
    </font>
    <font>
      <sz val="11"/>
      <color theme="2" tint="-0.249977111117893"/>
      <name val="Calibri"/>
      <family val="2"/>
      <scheme val="minor"/>
    </font>
    <font>
      <sz val="16"/>
      <name val="Calibri"/>
      <family val="2"/>
      <scheme val="minor"/>
    </font>
  </fonts>
  <fills count="43">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EAEAE8"/>
      </patternFill>
    </fill>
    <fill>
      <patternFill patternType="solid">
        <fgColor theme="2"/>
        <bgColor indexed="64"/>
      </patternFill>
    </fill>
    <fill>
      <patternFill patternType="solid">
        <fgColor theme="0"/>
        <bgColor theme="4" tint="0.79998168889431442"/>
      </patternFill>
    </fill>
    <fill>
      <patternFill patternType="solid">
        <fgColor theme="2"/>
        <bgColor theme="4" tint="0.79998168889431442"/>
      </patternFill>
    </fill>
    <fill>
      <patternFill patternType="solid">
        <fgColor theme="9" tint="0.59999389629810485"/>
        <bgColor indexed="64"/>
      </patternFill>
    </fill>
    <fill>
      <patternFill patternType="solid">
        <fgColor theme="4" tint="0.59999389629810485"/>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A6A6A6"/>
      </left>
      <right style="thin">
        <color rgb="FFA6A6A6"/>
      </right>
      <top style="thin">
        <color rgb="FFA6A6A6"/>
      </top>
      <bottom style="thin">
        <color rgb="FFA6A6A6"/>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top/>
      <bottom/>
      <diagonal/>
    </border>
    <border>
      <left/>
      <right style="thin">
        <color indexed="64"/>
      </right>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rgb="FF000000"/>
      </right>
      <top style="thin">
        <color rgb="FF000000"/>
      </top>
      <bottom style="thin">
        <color rgb="FF000000"/>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rgb="FFA6A6A6"/>
      </left>
      <right/>
      <top style="thin">
        <color rgb="FFA6A6A6"/>
      </top>
      <bottom style="thin">
        <color rgb="FFA6A6A6"/>
      </bottom>
      <diagonal/>
    </border>
    <border>
      <left style="thin">
        <color indexed="64"/>
      </left>
      <right style="thin">
        <color rgb="FFA6A6A6"/>
      </right>
      <top style="thin">
        <color rgb="FFA6A6A6"/>
      </top>
      <bottom style="thin">
        <color rgb="FFA6A6A6"/>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rgb="FF000000"/>
      </right>
      <top style="thin">
        <color rgb="FF000000"/>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s>
  <cellStyleXfs count="42">
    <xf numFmtId="0" fontId="0" fillId="0" borderId="0"/>
    <xf numFmtId="0" fontId="9" fillId="0" borderId="0" applyNumberFormat="0" applyFill="0" applyBorder="0" applyAlignment="0" applyProtection="0"/>
    <xf numFmtId="0" fontId="10" fillId="0" borderId="4"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3" fillId="5" borderId="0" applyNumberFormat="0" applyBorder="0" applyAlignment="0" applyProtection="0"/>
    <xf numFmtId="0" fontId="14" fillId="6" borderId="0" applyNumberFormat="0" applyBorder="0" applyAlignment="0" applyProtection="0"/>
    <xf numFmtId="0" fontId="15" fillId="7" borderId="0" applyNumberFormat="0" applyBorder="0" applyAlignment="0" applyProtection="0"/>
    <xf numFmtId="0" fontId="16" fillId="8" borderId="7" applyNumberFormat="0" applyAlignment="0" applyProtection="0"/>
    <xf numFmtId="0" fontId="17" fillId="9" borderId="8" applyNumberFormat="0" applyAlignment="0" applyProtection="0"/>
    <xf numFmtId="0" fontId="18" fillId="9" borderId="7" applyNumberFormat="0" applyAlignment="0" applyProtection="0"/>
    <xf numFmtId="0" fontId="19" fillId="0" borderId="9" applyNumberFormat="0" applyFill="0" applyAlignment="0" applyProtection="0"/>
    <xf numFmtId="0" fontId="20" fillId="10" borderId="10" applyNumberFormat="0" applyAlignment="0" applyProtection="0"/>
    <xf numFmtId="0" fontId="7" fillId="0" borderId="0" applyNumberFormat="0" applyFill="0" applyBorder="0" applyAlignment="0" applyProtection="0"/>
    <xf numFmtId="0" fontId="8" fillId="11" borderId="11" applyNumberFormat="0" applyFont="0" applyAlignment="0" applyProtection="0"/>
    <xf numFmtId="0" fontId="21" fillId="0" borderId="0" applyNumberFormat="0" applyFill="0" applyBorder="0" applyAlignment="0" applyProtection="0"/>
    <xf numFmtId="0" fontId="1" fillId="0" borderId="12" applyNumberFormat="0" applyFill="0" applyAlignment="0" applyProtection="0"/>
    <xf numFmtId="0" fontId="22"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2"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22"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2" fillId="24"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22" fillId="28"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22" fillId="32"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cellStyleXfs>
  <cellXfs count="463">
    <xf numFmtId="0" fontId="0" fillId="0" borderId="0" xfId="0"/>
    <xf numFmtId="0" fontId="0" fillId="4" borderId="0" xfId="0" applyFill="1"/>
    <xf numFmtId="0" fontId="2" fillId="0" borderId="0" xfId="0" applyFont="1"/>
    <xf numFmtId="164" fontId="0" fillId="0" borderId="1" xfId="0" applyNumberFormat="1" applyBorder="1" applyAlignment="1">
      <alignment horizontal="right"/>
    </xf>
    <xf numFmtId="2" fontId="0" fillId="0" borderId="0" xfId="0" applyNumberFormat="1"/>
    <xf numFmtId="164" fontId="0" fillId="0" borderId="0" xfId="0" applyNumberFormat="1"/>
    <xf numFmtId="0" fontId="1" fillId="0" borderId="0" xfId="0" applyFont="1"/>
    <xf numFmtId="0" fontId="7" fillId="0" borderId="0" xfId="0" applyFont="1"/>
    <xf numFmtId="0" fontId="4" fillId="4" borderId="1" xfId="0" applyFont="1" applyFill="1" applyBorder="1" applyAlignment="1">
      <alignment horizontal="center"/>
    </xf>
    <xf numFmtId="0" fontId="4" fillId="0" borderId="0" xfId="0" applyFont="1"/>
    <xf numFmtId="0" fontId="4" fillId="0" borderId="1" xfId="0" applyFont="1" applyBorder="1"/>
    <xf numFmtId="0" fontId="25" fillId="37" borderId="13" xfId="0" applyFont="1" applyFill="1" applyBorder="1"/>
    <xf numFmtId="164" fontId="0" fillId="4" borderId="1" xfId="0" applyNumberFormat="1" applyFill="1" applyBorder="1"/>
    <xf numFmtId="0" fontId="1" fillId="0" borderId="0" xfId="0" applyFont="1" applyAlignment="1">
      <alignment horizontal="right"/>
    </xf>
    <xf numFmtId="0" fontId="26" fillId="37" borderId="13" xfId="0" applyFont="1" applyFill="1" applyBorder="1"/>
    <xf numFmtId="164" fontId="4" fillId="0" borderId="1" xfId="0" applyNumberFormat="1" applyFont="1" applyBorder="1"/>
    <xf numFmtId="164" fontId="0" fillId="0" borderId="1" xfId="0" applyNumberFormat="1" applyBorder="1"/>
    <xf numFmtId="14" fontId="25" fillId="37" borderId="13" xfId="0" applyNumberFormat="1" applyFont="1" applyFill="1" applyBorder="1"/>
    <xf numFmtId="14" fontId="0" fillId="0" borderId="0" xfId="0" applyNumberFormat="1"/>
    <xf numFmtId="0" fontId="26" fillId="37" borderId="13" xfId="0" applyFont="1" applyFill="1" applyBorder="1" applyAlignment="1">
      <alignment wrapText="1" shrinkToFit="1"/>
    </xf>
    <xf numFmtId="0" fontId="0" fillId="0" borderId="0" xfId="0" applyAlignment="1">
      <alignment wrapText="1" shrinkToFit="1"/>
    </xf>
    <xf numFmtId="0" fontId="0" fillId="0" borderId="17" xfId="0" applyBorder="1"/>
    <xf numFmtId="0" fontId="0" fillId="0" borderId="0" xfId="0" applyAlignment="1">
      <alignment horizontal="right"/>
    </xf>
    <xf numFmtId="0" fontId="23" fillId="4" borderId="0" xfId="0" applyFont="1" applyFill="1"/>
    <xf numFmtId="0" fontId="31" fillId="0" borderId="0" xfId="0" applyFont="1"/>
    <xf numFmtId="0" fontId="32" fillId="3" borderId="1" xfId="0" applyFont="1" applyFill="1" applyBorder="1" applyAlignment="1">
      <alignment horizontal="right"/>
    </xf>
    <xf numFmtId="0" fontId="33" fillId="3" borderId="1" xfId="0" applyFont="1" applyFill="1" applyBorder="1" applyAlignment="1">
      <alignment horizontal="right"/>
    </xf>
    <xf numFmtId="0" fontId="34" fillId="3" borderId="1" xfId="0" applyFont="1" applyFill="1" applyBorder="1" applyAlignment="1">
      <alignment horizontal="right"/>
    </xf>
    <xf numFmtId="0" fontId="35" fillId="3" borderId="1" xfId="0" applyFont="1" applyFill="1" applyBorder="1" applyAlignment="1">
      <alignment horizontal="right"/>
    </xf>
    <xf numFmtId="0" fontId="23" fillId="0" borderId="0" xfId="0" applyFont="1"/>
    <xf numFmtId="0" fontId="33" fillId="3" borderId="1" xfId="0" applyFont="1" applyFill="1" applyBorder="1" applyAlignment="1">
      <alignment horizontal="right" wrapText="1"/>
    </xf>
    <xf numFmtId="0" fontId="34" fillId="3" borderId="1" xfId="0" applyFont="1" applyFill="1" applyBorder="1" applyAlignment="1">
      <alignment horizontal="right" wrapText="1"/>
    </xf>
    <xf numFmtId="0" fontId="35" fillId="3" borderId="1" xfId="0" applyFont="1" applyFill="1" applyBorder="1" applyAlignment="1">
      <alignment horizontal="right" wrapText="1"/>
    </xf>
    <xf numFmtId="0" fontId="36" fillId="0" borderId="0" xfId="0" applyFont="1"/>
    <xf numFmtId="0" fontId="4" fillId="4" borderId="1" xfId="0" applyFont="1" applyFill="1" applyBorder="1" applyAlignment="1">
      <alignment horizontal="right"/>
    </xf>
    <xf numFmtId="0" fontId="4" fillId="4" borderId="1" xfId="0" applyFont="1" applyFill="1" applyBorder="1"/>
    <xf numFmtId="164" fontId="0" fillId="4" borderId="1" xfId="0" applyNumberFormat="1" applyFill="1" applyBorder="1" applyAlignment="1">
      <alignment horizontal="right"/>
    </xf>
    <xf numFmtId="0" fontId="0" fillId="0" borderId="0" xfId="0" applyAlignment="1">
      <alignment horizontal="center"/>
    </xf>
    <xf numFmtId="0" fontId="1" fillId="0" borderId="0" xfId="0" applyFont="1" applyAlignment="1">
      <alignment horizontal="center"/>
    </xf>
    <xf numFmtId="0" fontId="1" fillId="0" borderId="17" xfId="0" applyFont="1" applyBorder="1" applyAlignment="1">
      <alignment horizontal="right"/>
    </xf>
    <xf numFmtId="0" fontId="4" fillId="4" borderId="1" xfId="0" applyFont="1" applyFill="1" applyBorder="1" applyAlignment="1">
      <alignment horizontal="center" vertical="center" wrapText="1"/>
    </xf>
    <xf numFmtId="0" fontId="4" fillId="0" borderId="1" xfId="0" applyFont="1" applyBorder="1" applyAlignment="1">
      <alignment horizontal="center"/>
    </xf>
    <xf numFmtId="0" fontId="0" fillId="0" borderId="0" xfId="0" applyAlignment="1">
      <alignment vertical="center"/>
    </xf>
    <xf numFmtId="0" fontId="36" fillId="0" borderId="0" xfId="0" applyFont="1" applyAlignment="1">
      <alignment vertical="center"/>
    </xf>
    <xf numFmtId="0" fontId="4" fillId="4" borderId="0" xfId="0" applyFont="1" applyFill="1" applyAlignment="1">
      <alignment horizontal="center"/>
    </xf>
    <xf numFmtId="3" fontId="0" fillId="0" borderId="0" xfId="0" applyNumberFormat="1"/>
    <xf numFmtId="0" fontId="33" fillId="0" borderId="0" xfId="0" applyFont="1"/>
    <xf numFmtId="0" fontId="33" fillId="4" borderId="0" xfId="0" applyFont="1" applyFill="1"/>
    <xf numFmtId="0" fontId="34" fillId="0" borderId="0" xfId="0" applyFont="1"/>
    <xf numFmtId="0" fontId="35" fillId="0" borderId="0" xfId="0" applyFont="1"/>
    <xf numFmtId="0" fontId="30" fillId="4" borderId="31" xfId="0" applyFont="1" applyFill="1" applyBorder="1"/>
    <xf numFmtId="0" fontId="34" fillId="3" borderId="27" xfId="0" applyFont="1" applyFill="1" applyBorder="1" applyAlignment="1">
      <alignment horizontal="right"/>
    </xf>
    <xf numFmtId="0" fontId="29" fillId="4" borderId="30" xfId="0" applyFont="1" applyFill="1" applyBorder="1"/>
    <xf numFmtId="0" fontId="29" fillId="4" borderId="31" xfId="0" applyFont="1" applyFill="1" applyBorder="1"/>
    <xf numFmtId="0" fontId="28" fillId="4" borderId="31" xfId="0" applyFont="1" applyFill="1" applyBorder="1"/>
    <xf numFmtId="0" fontId="37" fillId="0" borderId="0" xfId="0" applyFont="1"/>
    <xf numFmtId="0" fontId="37" fillId="3" borderId="27" xfId="0" applyFont="1" applyFill="1" applyBorder="1" applyAlignment="1">
      <alignment horizontal="right"/>
    </xf>
    <xf numFmtId="0" fontId="37" fillId="3" borderId="1" xfId="0" applyFont="1" applyFill="1" applyBorder="1" applyAlignment="1">
      <alignment horizontal="right"/>
    </xf>
    <xf numFmtId="0" fontId="37" fillId="3" borderId="22" xfId="0" applyFont="1" applyFill="1" applyBorder="1"/>
    <xf numFmtId="0" fontId="37" fillId="3" borderId="1" xfId="0" applyFont="1" applyFill="1" applyBorder="1" applyAlignment="1">
      <alignment horizontal="right" wrapText="1"/>
    </xf>
    <xf numFmtId="0" fontId="38" fillId="0" borderId="0" xfId="0" applyFont="1"/>
    <xf numFmtId="0" fontId="5" fillId="2" borderId="1" xfId="0" applyFont="1" applyFill="1" applyBorder="1" applyAlignment="1">
      <alignment horizontal="center" wrapText="1"/>
    </xf>
    <xf numFmtId="0" fontId="5" fillId="4" borderId="3" xfId="0" applyFont="1" applyFill="1" applyBorder="1" applyAlignment="1">
      <alignment horizontal="center"/>
    </xf>
    <xf numFmtId="164" fontId="31" fillId="4" borderId="1" xfId="0" applyNumberFormat="1" applyFont="1" applyFill="1" applyBorder="1" applyAlignment="1">
      <alignment horizontal="center"/>
    </xf>
    <xf numFmtId="164" fontId="31" fillId="0" borderId="1" xfId="0" applyNumberFormat="1" applyFont="1" applyBorder="1" applyAlignment="1">
      <alignment horizontal="center"/>
    </xf>
    <xf numFmtId="0" fontId="4" fillId="0" borderId="0" xfId="0" applyFont="1" applyAlignment="1">
      <alignment horizontal="center" wrapText="1"/>
    </xf>
    <xf numFmtId="164" fontId="4" fillId="4" borderId="1" xfId="0" applyNumberFormat="1" applyFont="1" applyFill="1" applyBorder="1" applyAlignment="1">
      <alignment horizontal="right"/>
    </xf>
    <xf numFmtId="0" fontId="4" fillId="0" borderId="0" xfId="0" applyFont="1" applyAlignment="1">
      <alignment horizontal="left"/>
    </xf>
    <xf numFmtId="0" fontId="4" fillId="2" borderId="15" xfId="0" applyFont="1" applyFill="1" applyBorder="1"/>
    <xf numFmtId="2" fontId="4" fillId="4" borderId="33" xfId="0" applyNumberFormat="1" applyFont="1" applyFill="1" applyBorder="1" applyAlignment="1">
      <alignment horizontal="right"/>
    </xf>
    <xf numFmtId="0" fontId="0" fillId="4" borderId="33" xfId="0" applyFill="1" applyBorder="1" applyAlignment="1">
      <alignment horizontal="right"/>
    </xf>
    <xf numFmtId="2" fontId="4" fillId="0" borderId="33" xfId="0" applyNumberFormat="1" applyFont="1" applyBorder="1"/>
    <xf numFmtId="2" fontId="0" fillId="4" borderId="33" xfId="0" applyNumberFormat="1" applyFill="1" applyBorder="1"/>
    <xf numFmtId="2" fontId="0" fillId="0" borderId="33" xfId="0" applyNumberFormat="1" applyBorder="1"/>
    <xf numFmtId="0" fontId="4" fillId="0" borderId="22" xfId="0" applyFont="1" applyBorder="1"/>
    <xf numFmtId="0" fontId="4" fillId="4" borderId="22" xfId="0" applyFont="1" applyFill="1" applyBorder="1"/>
    <xf numFmtId="0" fontId="1" fillId="0" borderId="36" xfId="0" applyFont="1" applyBorder="1" applyAlignment="1">
      <alignment horizontal="right"/>
    </xf>
    <xf numFmtId="0" fontId="1" fillId="0" borderId="36" xfId="0" applyFont="1" applyBorder="1"/>
    <xf numFmtId="0" fontId="0" fillId="0" borderId="0" xfId="0" applyAlignment="1">
      <alignment shrinkToFit="1"/>
    </xf>
    <xf numFmtId="0" fontId="40" fillId="0" borderId="0" xfId="0" applyFont="1"/>
    <xf numFmtId="3" fontId="5" fillId="0" borderId="41" xfId="0" applyNumberFormat="1" applyFont="1" applyBorder="1" applyAlignment="1">
      <alignment horizontal="center" wrapText="1"/>
    </xf>
    <xf numFmtId="0" fontId="31" fillId="0" borderId="42" xfId="0" applyFont="1" applyBorder="1" applyAlignment="1">
      <alignment horizontal="center" wrapText="1"/>
    </xf>
    <xf numFmtId="0" fontId="31" fillId="0" borderId="43" xfId="0" applyFont="1" applyBorder="1" applyAlignment="1">
      <alignment horizontal="center" wrapText="1"/>
    </xf>
    <xf numFmtId="164" fontId="31" fillId="0" borderId="27" xfId="0" applyNumberFormat="1" applyFont="1" applyBorder="1" applyAlignment="1">
      <alignment horizontal="center" wrapText="1"/>
    </xf>
    <xf numFmtId="164" fontId="31" fillId="0" borderId="33" xfId="0" applyNumberFormat="1" applyFont="1" applyBorder="1" applyAlignment="1">
      <alignment horizontal="center" wrapText="1"/>
    </xf>
    <xf numFmtId="164" fontId="31" fillId="0" borderId="27" xfId="0" applyNumberFormat="1" applyFont="1" applyBorder="1" applyAlignment="1">
      <alignment horizontal="center"/>
    </xf>
    <xf numFmtId="164" fontId="31" fillId="4" borderId="34" xfId="0" applyNumberFormat="1" applyFont="1" applyFill="1" applyBorder="1" applyAlignment="1">
      <alignment horizontal="center" wrapText="1"/>
    </xf>
    <xf numFmtId="164" fontId="31" fillId="4" borderId="33" xfId="0" applyNumberFormat="1" applyFont="1" applyFill="1" applyBorder="1" applyAlignment="1">
      <alignment horizontal="center" wrapText="1"/>
    </xf>
    <xf numFmtId="164" fontId="31" fillId="4" borderId="33" xfId="0" applyNumberFormat="1" applyFont="1" applyFill="1" applyBorder="1" applyAlignment="1">
      <alignment horizontal="center"/>
    </xf>
    <xf numFmtId="164" fontId="31" fillId="4" borderId="35" xfId="0" applyNumberFormat="1" applyFont="1" applyFill="1" applyBorder="1" applyAlignment="1">
      <alignment horizontal="center"/>
    </xf>
    <xf numFmtId="0" fontId="0" fillId="2" borderId="44" xfId="0" applyFill="1" applyBorder="1" applyAlignment="1">
      <alignment horizontal="center" wrapText="1"/>
    </xf>
    <xf numFmtId="0" fontId="3" fillId="2" borderId="41" xfId="0" applyFont="1" applyFill="1" applyBorder="1" applyAlignment="1">
      <alignment horizontal="center" wrapText="1"/>
    </xf>
    <xf numFmtId="0" fontId="0" fillId="2" borderId="45" xfId="0" applyFill="1" applyBorder="1" applyAlignment="1">
      <alignment horizontal="center" wrapText="1"/>
    </xf>
    <xf numFmtId="0" fontId="4" fillId="0" borderId="18" xfId="0" applyFont="1" applyBorder="1"/>
    <xf numFmtId="0" fontId="4" fillId="0" borderId="28" xfId="0" applyFont="1" applyBorder="1"/>
    <xf numFmtId="0" fontId="5" fillId="2" borderId="27" xfId="0" applyFont="1" applyFill="1" applyBorder="1" applyAlignment="1">
      <alignment horizontal="center" wrapText="1"/>
    </xf>
    <xf numFmtId="0" fontId="5" fillId="2" borderId="33" xfId="0" applyFont="1" applyFill="1" applyBorder="1" applyAlignment="1">
      <alignment horizontal="center" wrapText="1"/>
    </xf>
    <xf numFmtId="0" fontId="4" fillId="4" borderId="2" xfId="0" applyFont="1" applyFill="1" applyBorder="1" applyAlignment="1">
      <alignment horizontal="center"/>
    </xf>
    <xf numFmtId="0" fontId="4" fillId="0" borderId="21" xfId="0" applyFont="1" applyBorder="1"/>
    <xf numFmtId="0" fontId="6" fillId="0" borderId="0" xfId="0" applyFont="1" applyAlignment="1">
      <alignment horizontal="center"/>
    </xf>
    <xf numFmtId="0" fontId="4" fillId="4" borderId="0" xfId="0" applyFont="1" applyFill="1" applyAlignment="1">
      <alignment horizontal="left"/>
    </xf>
    <xf numFmtId="0" fontId="4" fillId="4" borderId="31" xfId="0" applyFont="1" applyFill="1" applyBorder="1" applyAlignment="1">
      <alignment horizontal="center" vertical="center" wrapText="1"/>
    </xf>
    <xf numFmtId="0" fontId="4" fillId="4" borderId="1" xfId="0" applyFont="1" applyFill="1" applyBorder="1" applyAlignment="1">
      <alignment horizontal="left"/>
    </xf>
    <xf numFmtId="0" fontId="31" fillId="36" borderId="18" xfId="0" applyFont="1" applyFill="1" applyBorder="1" applyAlignment="1">
      <alignment horizontal="center"/>
    </xf>
    <xf numFmtId="0" fontId="31" fillId="36" borderId="19" xfId="0" applyFont="1" applyFill="1" applyBorder="1" applyAlignment="1">
      <alignment horizontal="center"/>
    </xf>
    <xf numFmtId="0" fontId="31" fillId="36" borderId="16" xfId="0" applyFont="1" applyFill="1" applyBorder="1" applyAlignment="1">
      <alignment horizontal="center"/>
    </xf>
    <xf numFmtId="0" fontId="33" fillId="3" borderId="22" xfId="0" applyFont="1" applyFill="1" applyBorder="1"/>
    <xf numFmtId="0" fontId="32" fillId="3" borderId="22" xfId="0" applyFont="1" applyFill="1" applyBorder="1"/>
    <xf numFmtId="0" fontId="37" fillId="3" borderId="23" xfId="0" applyFont="1" applyFill="1" applyBorder="1" applyAlignment="1">
      <alignment horizontal="right"/>
    </xf>
    <xf numFmtId="0" fontId="37" fillId="3" borderId="1" xfId="0" applyFont="1" applyFill="1" applyBorder="1"/>
    <xf numFmtId="0" fontId="44" fillId="3" borderId="33" xfId="0" applyFont="1" applyFill="1" applyBorder="1"/>
    <xf numFmtId="0" fontId="34" fillId="3" borderId="29" xfId="0" applyFont="1" applyFill="1" applyBorder="1" applyAlignment="1">
      <alignment horizontal="right"/>
    </xf>
    <xf numFmtId="0" fontId="34" fillId="3" borderId="2" xfId="0" applyFont="1" applyFill="1" applyBorder="1" applyAlignment="1">
      <alignment horizontal="right"/>
    </xf>
    <xf numFmtId="0" fontId="35" fillId="3" borderId="1" xfId="0" applyFont="1" applyFill="1" applyBorder="1"/>
    <xf numFmtId="0" fontId="45" fillId="3" borderId="33" xfId="0" applyFont="1" applyFill="1" applyBorder="1"/>
    <xf numFmtId="0" fontId="40" fillId="4" borderId="33" xfId="0" applyFont="1" applyFill="1" applyBorder="1"/>
    <xf numFmtId="0" fontId="40" fillId="0" borderId="33" xfId="0" applyFont="1" applyBorder="1"/>
    <xf numFmtId="164" fontId="39" fillId="0" borderId="27" xfId="0" applyNumberFormat="1" applyFont="1" applyBorder="1" applyAlignment="1">
      <alignment horizontal="center"/>
    </xf>
    <xf numFmtId="164" fontId="39" fillId="4" borderId="47" xfId="0" applyNumberFormat="1" applyFont="1" applyFill="1" applyBorder="1" applyAlignment="1">
      <alignment horizontal="center"/>
    </xf>
    <xf numFmtId="164" fontId="39" fillId="0" borderId="33" xfId="0" applyNumberFormat="1" applyFont="1" applyBorder="1" applyAlignment="1">
      <alignment horizontal="center"/>
    </xf>
    <xf numFmtId="3" fontId="7" fillId="0" borderId="0" xfId="0" applyNumberFormat="1" applyFont="1"/>
    <xf numFmtId="0" fontId="4" fillId="0" borderId="0" xfId="0" applyFont="1" applyAlignment="1">
      <alignment horizontal="right"/>
    </xf>
    <xf numFmtId="0" fontId="5" fillId="0" borderId="37" xfId="0" applyFont="1" applyBorder="1"/>
    <xf numFmtId="0" fontId="41" fillId="0" borderId="0" xfId="0" applyFont="1" applyAlignment="1">
      <alignment horizontal="center"/>
    </xf>
    <xf numFmtId="0" fontId="31" fillId="36" borderId="0" xfId="0" applyFont="1" applyFill="1" applyAlignment="1">
      <alignment horizontal="center"/>
    </xf>
    <xf numFmtId="0" fontId="4" fillId="0" borderId="1" xfId="0" applyFont="1" applyBorder="1" applyAlignment="1">
      <alignment horizontal="center" vertical="center" wrapText="1"/>
    </xf>
    <xf numFmtId="0" fontId="4" fillId="0" borderId="22" xfId="0" applyFont="1" applyBorder="1" applyAlignment="1">
      <alignment horizontal="left"/>
    </xf>
    <xf numFmtId="0" fontId="1" fillId="0" borderId="0" xfId="0" applyFont="1" applyAlignment="1">
      <alignment horizontal="left"/>
    </xf>
    <xf numFmtId="0" fontId="26" fillId="37" borderId="13" xfId="0" applyFont="1" applyFill="1" applyBorder="1" applyAlignment="1">
      <alignment horizontal="center"/>
    </xf>
    <xf numFmtId="0" fontId="45" fillId="0" borderId="0" xfId="0" applyFont="1"/>
    <xf numFmtId="0" fontId="5" fillId="4" borderId="0" xfId="0" applyFont="1" applyFill="1" applyAlignment="1">
      <alignment horizontal="center"/>
    </xf>
    <xf numFmtId="164" fontId="31" fillId="4" borderId="47" xfId="0" applyNumberFormat="1" applyFont="1" applyFill="1" applyBorder="1" applyAlignment="1">
      <alignment horizontal="center"/>
    </xf>
    <xf numFmtId="164" fontId="31" fillId="0" borderId="33" xfId="0" applyNumberFormat="1" applyFont="1" applyBorder="1" applyAlignment="1">
      <alignment horizontal="center"/>
    </xf>
    <xf numFmtId="0" fontId="45" fillId="2" borderId="16" xfId="0" applyFont="1" applyFill="1" applyBorder="1"/>
    <xf numFmtId="0" fontId="45" fillId="0" borderId="0" xfId="0" applyFont="1" applyAlignment="1">
      <alignment horizontal="left"/>
    </xf>
    <xf numFmtId="0" fontId="28" fillId="4" borderId="48" xfId="0" applyFont="1" applyFill="1" applyBorder="1"/>
    <xf numFmtId="0" fontId="7" fillId="0" borderId="22" xfId="0" applyFont="1" applyBorder="1"/>
    <xf numFmtId="1" fontId="4" fillId="4" borderId="1" xfId="0" applyNumberFormat="1" applyFont="1" applyFill="1" applyBorder="1" applyAlignment="1">
      <alignment horizontal="left"/>
    </xf>
    <xf numFmtId="1" fontId="4" fillId="0" borderId="1" xfId="0" applyNumberFormat="1" applyFont="1" applyBorder="1" applyAlignment="1">
      <alignment horizontal="left"/>
    </xf>
    <xf numFmtId="1" fontId="7" fillId="4" borderId="1" xfId="0" applyNumberFormat="1" applyFont="1" applyFill="1" applyBorder="1" applyAlignment="1">
      <alignment horizontal="left"/>
    </xf>
    <xf numFmtId="1" fontId="7" fillId="0" borderId="1" xfId="0" applyNumberFormat="1" applyFont="1" applyBorder="1" applyAlignment="1">
      <alignment horizontal="left"/>
    </xf>
    <xf numFmtId="0" fontId="0" fillId="0" borderId="36" xfId="0" applyBorder="1"/>
    <xf numFmtId="0" fontId="1" fillId="0" borderId="36" xfId="0" applyFont="1" applyBorder="1" applyAlignment="1">
      <alignment horizontal="center"/>
    </xf>
    <xf numFmtId="0" fontId="1" fillId="0" borderId="36" xfId="0" applyFont="1" applyBorder="1" applyAlignment="1">
      <alignment horizontal="left"/>
    </xf>
    <xf numFmtId="0" fontId="0" fillId="0" borderId="36" xfId="0" applyBorder="1" applyAlignment="1">
      <alignment horizontal="center"/>
    </xf>
    <xf numFmtId="0" fontId="25" fillId="37" borderId="13" xfId="0" applyFont="1" applyFill="1" applyBorder="1" applyAlignment="1">
      <alignment horizontal="center"/>
    </xf>
    <xf numFmtId="0" fontId="25" fillId="37" borderId="55" xfId="0" applyFont="1" applyFill="1" applyBorder="1"/>
    <xf numFmtId="0" fontId="25" fillId="37" borderId="56" xfId="0" applyFont="1" applyFill="1" applyBorder="1"/>
    <xf numFmtId="0" fontId="0" fillId="0" borderId="38" xfId="0" applyBorder="1"/>
    <xf numFmtId="0" fontId="7" fillId="0" borderId="38" xfId="0" applyFont="1" applyBorder="1"/>
    <xf numFmtId="0" fontId="44" fillId="0" borderId="38" xfId="0" applyFont="1" applyBorder="1"/>
    <xf numFmtId="0" fontId="44" fillId="0" borderId="0" xfId="0" applyFont="1"/>
    <xf numFmtId="0" fontId="0" fillId="0" borderId="1" xfId="0" applyBorder="1" applyAlignment="1">
      <alignment horizontal="right"/>
    </xf>
    <xf numFmtId="0" fontId="0" fillId="0" borderId="1" xfId="0" applyBorder="1"/>
    <xf numFmtId="166" fontId="0" fillId="0" borderId="1" xfId="0" applyNumberFormat="1" applyBorder="1"/>
    <xf numFmtId="0" fontId="45" fillId="0" borderId="1" xfId="0" applyFont="1" applyBorder="1"/>
    <xf numFmtId="0" fontId="25" fillId="37" borderId="13" xfId="0" applyFont="1" applyFill="1" applyBorder="1" applyAlignment="1">
      <alignment shrinkToFit="1"/>
    </xf>
    <xf numFmtId="0" fontId="1" fillId="0" borderId="0" xfId="0" applyFont="1" applyAlignment="1">
      <alignment horizontal="right" shrinkToFit="1"/>
    </xf>
    <xf numFmtId="0" fontId="1" fillId="0" borderId="0" xfId="0" applyFont="1" applyAlignment="1">
      <alignment shrinkToFit="1"/>
    </xf>
    <xf numFmtId="0" fontId="0" fillId="38" borderId="1" xfId="0" applyFill="1" applyBorder="1"/>
    <xf numFmtId="0" fontId="25" fillId="38" borderId="1" xfId="0" applyFont="1" applyFill="1" applyBorder="1"/>
    <xf numFmtId="0" fontId="25" fillId="37" borderId="1" xfId="0" applyFont="1" applyFill="1" applyBorder="1"/>
    <xf numFmtId="0" fontId="4" fillId="4" borderId="22" xfId="0" applyFont="1" applyFill="1" applyBorder="1" applyAlignment="1">
      <alignment horizontal="left" wrapText="1"/>
    </xf>
    <xf numFmtId="2" fontId="0" fillId="0" borderId="1" xfId="0" applyNumberFormat="1" applyBorder="1"/>
    <xf numFmtId="1" fontId="0" fillId="0" borderId="1" xfId="0" applyNumberFormat="1" applyBorder="1"/>
    <xf numFmtId="0" fontId="4" fillId="0" borderId="1" xfId="0" applyFont="1" applyBorder="1" applyAlignment="1">
      <alignment horizontal="left"/>
    </xf>
    <xf numFmtId="0" fontId="1" fillId="0" borderId="1" xfId="0" applyFont="1" applyBorder="1"/>
    <xf numFmtId="0" fontId="6" fillId="0" borderId="0" xfId="0" applyFont="1" applyAlignment="1">
      <alignment horizontal="right"/>
    </xf>
    <xf numFmtId="0" fontId="5" fillId="2" borderId="18" xfId="0" applyFont="1" applyFill="1" applyBorder="1" applyAlignment="1">
      <alignment horizontal="center" wrapText="1"/>
    </xf>
    <xf numFmtId="0" fontId="24" fillId="2" borderId="37" xfId="0" applyFont="1" applyFill="1" applyBorder="1" applyAlignment="1">
      <alignment horizontal="right" vertical="center"/>
    </xf>
    <xf numFmtId="3" fontId="20" fillId="2" borderId="60" xfId="0" applyNumberFormat="1" applyFont="1" applyFill="1" applyBorder="1" applyAlignment="1">
      <alignment horizontal="centerContinuous"/>
    </xf>
    <xf numFmtId="0" fontId="0" fillId="0" borderId="27" xfId="0" applyBorder="1" applyAlignment="1">
      <alignment horizontal="right"/>
    </xf>
    <xf numFmtId="0" fontId="0" fillId="0" borderId="33" xfId="0" applyBorder="1"/>
    <xf numFmtId="0" fontId="5" fillId="0" borderId="18" xfId="0" applyFont="1" applyBorder="1"/>
    <xf numFmtId="0" fontId="5" fillId="2" borderId="0" xfId="0" applyFont="1" applyFill="1" applyAlignment="1">
      <alignment horizontal="center" wrapText="1"/>
    </xf>
    <xf numFmtId="0" fontId="5" fillId="0" borderId="50" xfId="0" applyFont="1" applyBorder="1"/>
    <xf numFmtId="0" fontId="5" fillId="0" borderId="51" xfId="0" applyFont="1" applyBorder="1" applyAlignment="1">
      <alignment horizontal="left"/>
    </xf>
    <xf numFmtId="0" fontId="5" fillId="0" borderId="51" xfId="0" applyFont="1" applyBorder="1"/>
    <xf numFmtId="0" fontId="5" fillId="0" borderId="52" xfId="0" applyFont="1" applyBorder="1"/>
    <xf numFmtId="3" fontId="5" fillId="0" borderId="59" xfId="0" applyNumberFormat="1" applyFont="1" applyBorder="1"/>
    <xf numFmtId="164" fontId="5" fillId="0" borderId="51" xfId="0" applyNumberFormat="1" applyFont="1" applyBorder="1"/>
    <xf numFmtId="165" fontId="5" fillId="0" borderId="52" xfId="0" applyNumberFormat="1" applyFont="1" applyBorder="1"/>
    <xf numFmtId="0" fontId="5" fillId="0" borderId="14" xfId="0" applyFont="1" applyBorder="1" applyAlignment="1">
      <alignment horizontal="center" wrapText="1"/>
    </xf>
    <xf numFmtId="0" fontId="5" fillId="0" borderId="15" xfId="0" applyFont="1" applyBorder="1" applyAlignment="1">
      <alignment horizontal="center" wrapText="1"/>
    </xf>
    <xf numFmtId="0" fontId="5" fillId="0" borderId="41" xfId="0" applyFont="1" applyBorder="1" applyAlignment="1">
      <alignment horizontal="center" wrapText="1"/>
    </xf>
    <xf numFmtId="3" fontId="5" fillId="0" borderId="26" xfId="0" applyNumberFormat="1" applyFont="1" applyBorder="1" applyAlignment="1">
      <alignment horizontal="center" wrapText="1"/>
    </xf>
    <xf numFmtId="0" fontId="50" fillId="4" borderId="57" xfId="0" applyFont="1" applyFill="1" applyBorder="1"/>
    <xf numFmtId="0" fontId="50" fillId="4" borderId="49" xfId="0" applyFont="1" applyFill="1" applyBorder="1"/>
    <xf numFmtId="0" fontId="50" fillId="0" borderId="49" xfId="0" applyFont="1" applyBorder="1"/>
    <xf numFmtId="0" fontId="6" fillId="2" borderId="49" xfId="0" applyFont="1" applyFill="1" applyBorder="1" applyAlignment="1">
      <alignment horizontal="center"/>
    </xf>
    <xf numFmtId="0" fontId="6" fillId="2" borderId="54" xfId="0" applyFont="1" applyFill="1" applyBorder="1" applyAlignment="1">
      <alignment horizontal="center" wrapText="1"/>
    </xf>
    <xf numFmtId="0" fontId="4" fillId="0" borderId="24" xfId="0" applyFont="1" applyBorder="1" applyAlignment="1">
      <alignment horizontal="center"/>
    </xf>
    <xf numFmtId="0" fontId="4" fillId="4" borderId="25" xfId="0" applyFont="1" applyFill="1" applyBorder="1" applyAlignment="1">
      <alignment horizontal="center"/>
    </xf>
    <xf numFmtId="0" fontId="4" fillId="0" borderId="62" xfId="0" applyFont="1" applyBorder="1"/>
    <xf numFmtId="0" fontId="4" fillId="0" borderId="29" xfId="0" applyFont="1" applyBorder="1" applyAlignment="1">
      <alignment horizontal="center"/>
    </xf>
    <xf numFmtId="0" fontId="4" fillId="0" borderId="27" xfId="0" applyFont="1" applyBorder="1" applyAlignment="1">
      <alignment horizontal="center"/>
    </xf>
    <xf numFmtId="166" fontId="0" fillId="0" borderId="33" xfId="0" applyNumberFormat="1" applyBorder="1"/>
    <xf numFmtId="0" fontId="4" fillId="4" borderId="27" xfId="0" applyFont="1" applyFill="1" applyBorder="1" applyAlignment="1">
      <alignment horizontal="center"/>
    </xf>
    <xf numFmtId="0" fontId="45" fillId="0" borderId="33" xfId="0" applyFont="1" applyBorder="1"/>
    <xf numFmtId="0" fontId="4" fillId="0" borderId="30" xfId="0" applyFont="1" applyBorder="1" applyAlignment="1">
      <alignment horizontal="center"/>
    </xf>
    <xf numFmtId="0" fontId="4" fillId="0" borderId="46" xfId="0" applyFont="1" applyBorder="1"/>
    <xf numFmtId="0" fontId="0" fillId="0" borderId="30" xfId="0" applyBorder="1" applyAlignment="1">
      <alignment horizontal="right"/>
    </xf>
    <xf numFmtId="1" fontId="4" fillId="4" borderId="31" xfId="0" applyNumberFormat="1" applyFont="1" applyFill="1" applyBorder="1" applyAlignment="1">
      <alignment horizontal="left"/>
    </xf>
    <xf numFmtId="0" fontId="0" fillId="0" borderId="31" xfId="0" applyBorder="1" applyAlignment="1">
      <alignment horizontal="right"/>
    </xf>
    <xf numFmtId="0" fontId="0" fillId="0" borderId="31" xfId="0" applyBorder="1"/>
    <xf numFmtId="0" fontId="4" fillId="0" borderId="31" xfId="0" applyFont="1" applyBorder="1"/>
    <xf numFmtId="164" fontId="0" fillId="0" borderId="31" xfId="0" applyNumberFormat="1" applyBorder="1"/>
    <xf numFmtId="166" fontId="0" fillId="0" borderId="35" xfId="0" applyNumberFormat="1" applyBorder="1"/>
    <xf numFmtId="0" fontId="0" fillId="2" borderId="0" xfId="0" applyFill="1" applyAlignment="1">
      <alignment horizontal="left"/>
    </xf>
    <xf numFmtId="0" fontId="39" fillId="2" borderId="37" xfId="0" applyFont="1" applyFill="1" applyBorder="1" applyAlignment="1">
      <alignment horizontal="center"/>
    </xf>
    <xf numFmtId="0" fontId="6" fillId="2" borderId="59" xfId="0" applyFont="1" applyFill="1" applyBorder="1" applyAlignment="1">
      <alignment horizontal="centerContinuous"/>
    </xf>
    <xf numFmtId="0" fontId="41" fillId="2" borderId="59" xfId="0" applyFont="1" applyFill="1" applyBorder="1" applyAlignment="1">
      <alignment vertical="center"/>
    </xf>
    <xf numFmtId="0" fontId="20" fillId="2" borderId="59" xfId="0" applyFont="1" applyFill="1" applyBorder="1" applyAlignment="1">
      <alignment horizontal="centerContinuous"/>
    </xf>
    <xf numFmtId="0" fontId="43" fillId="3" borderId="21" xfId="0" applyFont="1" applyFill="1" applyBorder="1"/>
    <xf numFmtId="0" fontId="43" fillId="3" borderId="22" xfId="0" applyFont="1" applyFill="1" applyBorder="1"/>
    <xf numFmtId="0" fontId="34" fillId="3" borderId="1" xfId="0" applyFont="1" applyFill="1" applyBorder="1"/>
    <xf numFmtId="0" fontId="44" fillId="3" borderId="1" xfId="0" applyFont="1" applyFill="1" applyBorder="1"/>
    <xf numFmtId="0" fontId="37" fillId="3" borderId="33" xfId="0" applyFont="1" applyFill="1" applyBorder="1"/>
    <xf numFmtId="0" fontId="37" fillId="3" borderId="3" xfId="0" applyFont="1" applyFill="1" applyBorder="1"/>
    <xf numFmtId="0" fontId="37" fillId="3" borderId="29" xfId="0" applyFont="1" applyFill="1" applyBorder="1"/>
    <xf numFmtId="0" fontId="37" fillId="3" borderId="23" xfId="0" applyFont="1" applyFill="1" applyBorder="1"/>
    <xf numFmtId="0" fontId="37" fillId="3" borderId="2" xfId="0" applyFont="1" applyFill="1" applyBorder="1" applyAlignment="1">
      <alignment horizontal="right"/>
    </xf>
    <xf numFmtId="0" fontId="37" fillId="3" borderId="2" xfId="0" applyFont="1" applyFill="1" applyBorder="1"/>
    <xf numFmtId="0" fontId="45" fillId="3" borderId="1" xfId="0" applyFont="1" applyFill="1" applyBorder="1"/>
    <xf numFmtId="0" fontId="35" fillId="3" borderId="27" xfId="0" applyFont="1" applyFill="1" applyBorder="1" applyAlignment="1">
      <alignment horizontal="right"/>
    </xf>
    <xf numFmtId="0" fontId="37" fillId="3" borderId="29" xfId="0" applyFont="1" applyFill="1" applyBorder="1" applyAlignment="1">
      <alignment horizontal="right"/>
    </xf>
    <xf numFmtId="0" fontId="37" fillId="3" borderId="27" xfId="0" applyFont="1" applyFill="1" applyBorder="1"/>
    <xf numFmtId="0" fontId="30" fillId="4" borderId="30" xfId="0" applyFont="1" applyFill="1" applyBorder="1"/>
    <xf numFmtId="0" fontId="30" fillId="4" borderId="35" xfId="0" applyFont="1" applyFill="1" applyBorder="1"/>
    <xf numFmtId="0" fontId="44" fillId="3" borderId="33" xfId="0" applyFont="1" applyFill="1" applyBorder="1" applyAlignment="1">
      <alignment horizontal="right"/>
    </xf>
    <xf numFmtId="0" fontId="29" fillId="4" borderId="35" xfId="0" applyFont="1" applyFill="1" applyBorder="1"/>
    <xf numFmtId="0" fontId="51" fillId="3" borderId="33" xfId="0" applyFont="1" applyFill="1" applyBorder="1" applyAlignment="1">
      <alignment horizontal="right"/>
    </xf>
    <xf numFmtId="0" fontId="51" fillId="3" borderId="33" xfId="0" applyFont="1" applyFill="1" applyBorder="1"/>
    <xf numFmtId="0" fontId="37" fillId="3" borderId="43" xfId="0" applyFont="1" applyFill="1" applyBorder="1"/>
    <xf numFmtId="0" fontId="37" fillId="3" borderId="40" xfId="0" applyFont="1" applyFill="1" applyBorder="1"/>
    <xf numFmtId="0" fontId="28" fillId="4" borderId="35" xfId="0" applyFont="1" applyFill="1" applyBorder="1"/>
    <xf numFmtId="0" fontId="31" fillId="0" borderId="33" xfId="0" applyFont="1" applyBorder="1"/>
    <xf numFmtId="0" fontId="23" fillId="0" borderId="33" xfId="0" applyFont="1" applyBorder="1"/>
    <xf numFmtId="0" fontId="37" fillId="0" borderId="33" xfId="0" applyFont="1" applyBorder="1"/>
    <xf numFmtId="0" fontId="38" fillId="0" borderId="33" xfId="0" applyFont="1" applyBorder="1"/>
    <xf numFmtId="0" fontId="2" fillId="4" borderId="35" xfId="0" applyFont="1" applyFill="1" applyBorder="1"/>
    <xf numFmtId="0" fontId="33" fillId="3" borderId="23" xfId="0" applyFont="1" applyFill="1" applyBorder="1" applyAlignment="1">
      <alignment horizontal="right"/>
    </xf>
    <xf numFmtId="0" fontId="32" fillId="3" borderId="23" xfId="0" applyFont="1" applyFill="1" applyBorder="1" applyAlignment="1">
      <alignment horizontal="right"/>
    </xf>
    <xf numFmtId="0" fontId="37" fillId="3" borderId="39" xfId="0" applyFont="1" applyFill="1" applyBorder="1"/>
    <xf numFmtId="0" fontId="51" fillId="3" borderId="34" xfId="0" applyFont="1" applyFill="1" applyBorder="1" applyAlignment="1">
      <alignment horizontal="right"/>
    </xf>
    <xf numFmtId="0" fontId="34" fillId="3" borderId="2" xfId="0" applyFont="1" applyFill="1" applyBorder="1"/>
    <xf numFmtId="0" fontId="44" fillId="3" borderId="2" xfId="0" applyFont="1" applyFill="1" applyBorder="1"/>
    <xf numFmtId="0" fontId="44" fillId="3" borderId="34" xfId="0" applyFont="1" applyFill="1" applyBorder="1" applyAlignment="1">
      <alignment horizontal="right"/>
    </xf>
    <xf numFmtId="0" fontId="35" fillId="3" borderId="29" xfId="0" applyFont="1" applyFill="1" applyBorder="1" applyAlignment="1">
      <alignment horizontal="right"/>
    </xf>
    <xf numFmtId="0" fontId="35" fillId="3" borderId="2" xfId="0" applyFont="1" applyFill="1" applyBorder="1" applyAlignment="1">
      <alignment horizontal="right"/>
    </xf>
    <xf numFmtId="0" fontId="35" fillId="3" borderId="2" xfId="0" applyFont="1" applyFill="1" applyBorder="1"/>
    <xf numFmtId="0" fontId="45" fillId="3" borderId="2" xfId="0" applyFont="1" applyFill="1" applyBorder="1"/>
    <xf numFmtId="0" fontId="45" fillId="3" borderId="34" xfId="0" applyFont="1" applyFill="1" applyBorder="1"/>
    <xf numFmtId="0" fontId="2" fillId="2" borderId="52" xfId="0" applyFont="1" applyFill="1" applyBorder="1" applyAlignment="1">
      <alignment horizontal="center" wrapText="1"/>
    </xf>
    <xf numFmtId="0" fontId="28" fillId="2" borderId="61" xfId="0" applyFont="1" applyFill="1" applyBorder="1" applyAlignment="1">
      <alignment horizontal="center" wrapText="1"/>
    </xf>
    <xf numFmtId="0" fontId="28" fillId="2" borderId="51" xfId="0" applyFont="1" applyFill="1" applyBorder="1" applyAlignment="1">
      <alignment horizontal="center" wrapText="1"/>
    </xf>
    <xf numFmtId="0" fontId="28" fillId="2" borderId="52" xfId="0" applyFont="1" applyFill="1" applyBorder="1" applyAlignment="1">
      <alignment horizontal="center" wrapText="1"/>
    </xf>
    <xf numFmtId="0" fontId="29" fillId="2" borderId="50" xfId="0" applyFont="1" applyFill="1" applyBorder="1" applyAlignment="1">
      <alignment horizontal="center" wrapText="1"/>
    </xf>
    <xf numFmtId="0" fontId="29" fillId="2" borderId="51" xfId="0" applyFont="1" applyFill="1" applyBorder="1" applyAlignment="1">
      <alignment horizontal="center" wrapText="1"/>
    </xf>
    <xf numFmtId="0" fontId="29" fillId="2" borderId="53" xfId="0" applyFont="1" applyFill="1" applyBorder="1" applyAlignment="1">
      <alignment horizontal="center" wrapText="1"/>
    </xf>
    <xf numFmtId="0" fontId="29" fillId="2" borderId="52" xfId="0" applyFont="1" applyFill="1" applyBorder="1" applyAlignment="1">
      <alignment horizontal="center" wrapText="1"/>
    </xf>
    <xf numFmtId="0" fontId="30" fillId="2" borderId="50" xfId="0" applyFont="1" applyFill="1" applyBorder="1" applyAlignment="1">
      <alignment horizontal="center" wrapText="1"/>
    </xf>
    <xf numFmtId="0" fontId="30" fillId="2" borderId="51" xfId="0" applyFont="1" applyFill="1" applyBorder="1" applyAlignment="1">
      <alignment horizontal="center" wrapText="1"/>
    </xf>
    <xf numFmtId="0" fontId="30" fillId="2" borderId="52" xfId="0" applyFont="1" applyFill="1" applyBorder="1" applyAlignment="1">
      <alignment horizontal="center" wrapText="1"/>
    </xf>
    <xf numFmtId="0" fontId="2" fillId="2" borderId="50" xfId="0" applyFont="1" applyFill="1" applyBorder="1" applyAlignment="1">
      <alignment horizontal="center"/>
    </xf>
    <xf numFmtId="0" fontId="31" fillId="0" borderId="29" xfId="0" applyFont="1" applyBorder="1" applyAlignment="1">
      <alignment horizontal="center"/>
    </xf>
    <xf numFmtId="0" fontId="23" fillId="0" borderId="27" xfId="0" applyFont="1" applyBorder="1" applyAlignment="1">
      <alignment horizontal="center"/>
    </xf>
    <xf numFmtId="0" fontId="31" fillId="0" borderId="27" xfId="0" applyFont="1" applyBorder="1" applyAlignment="1">
      <alignment horizontal="center"/>
    </xf>
    <xf numFmtId="0" fontId="37" fillId="0" borderId="27" xfId="0" applyFont="1" applyBorder="1" applyAlignment="1">
      <alignment horizontal="center"/>
    </xf>
    <xf numFmtId="0" fontId="40" fillId="0" borderId="27" xfId="0" applyFont="1" applyBorder="1" applyAlignment="1">
      <alignment horizontal="center"/>
    </xf>
    <xf numFmtId="0" fontId="40" fillId="0" borderId="30" xfId="0" applyFont="1" applyBorder="1" applyAlignment="1">
      <alignment horizontal="center"/>
    </xf>
    <xf numFmtId="0" fontId="40" fillId="0" borderId="0" xfId="0" applyFont="1" applyAlignment="1">
      <alignment horizontal="center"/>
    </xf>
    <xf numFmtId="0" fontId="23" fillId="0" borderId="0" xfId="0" applyFont="1" applyAlignment="1">
      <alignment horizontal="center"/>
    </xf>
    <xf numFmtId="0" fontId="52" fillId="0" borderId="27" xfId="0" applyFont="1" applyBorder="1" applyAlignment="1">
      <alignment horizontal="center"/>
    </xf>
    <xf numFmtId="0" fontId="37" fillId="3" borderId="21" xfId="0" applyFont="1" applyFill="1" applyBorder="1"/>
    <xf numFmtId="0" fontId="4" fillId="4" borderId="2" xfId="0" applyFont="1" applyFill="1" applyBorder="1" applyAlignment="1">
      <alignment horizontal="left" wrapText="1"/>
    </xf>
    <xf numFmtId="0" fontId="0" fillId="0" borderId="2" xfId="0" applyBorder="1"/>
    <xf numFmtId="0" fontId="4" fillId="0" borderId="2" xfId="0" applyFont="1" applyBorder="1"/>
    <xf numFmtId="0" fontId="1" fillId="38" borderId="37" xfId="0" applyFont="1" applyFill="1" applyBorder="1" applyAlignment="1">
      <alignment horizontal="left"/>
    </xf>
    <xf numFmtId="166" fontId="1" fillId="38" borderId="59" xfId="0" applyNumberFormat="1" applyFont="1" applyFill="1" applyBorder="1" applyAlignment="1">
      <alignment horizontal="left"/>
    </xf>
    <xf numFmtId="0" fontId="1" fillId="38" borderId="59" xfId="0" applyFont="1" applyFill="1" applyBorder="1" applyAlignment="1">
      <alignment horizontal="left"/>
    </xf>
    <xf numFmtId="0" fontId="1" fillId="38" borderId="60" xfId="0" applyFont="1" applyFill="1" applyBorder="1" applyAlignment="1">
      <alignment horizontal="left"/>
    </xf>
    <xf numFmtId="0" fontId="1" fillId="38" borderId="58" xfId="0" applyFont="1" applyFill="1" applyBorder="1" applyAlignment="1">
      <alignment horizontal="left"/>
    </xf>
    <xf numFmtId="0" fontId="31" fillId="0" borderId="33" xfId="0" applyFont="1" applyBorder="1" applyAlignment="1">
      <alignment horizontal="left"/>
    </xf>
    <xf numFmtId="0" fontId="4" fillId="0" borderId="27" xfId="0" applyFont="1" applyBorder="1" applyAlignment="1">
      <alignment horizontal="right"/>
    </xf>
    <xf numFmtId="166" fontId="4" fillId="0" borderId="33" xfId="0" applyNumberFormat="1" applyFont="1" applyBorder="1"/>
    <xf numFmtId="0" fontId="4" fillId="0" borderId="1" xfId="0" applyFont="1" applyBorder="1" applyAlignment="1">
      <alignment horizontal="right"/>
    </xf>
    <xf numFmtId="0" fontId="23" fillId="0" borderId="34" xfId="0" applyFont="1" applyBorder="1"/>
    <xf numFmtId="0" fontId="33" fillId="3" borderId="39" xfId="0" applyFont="1" applyFill="1" applyBorder="1" applyAlignment="1">
      <alignment horizontal="right"/>
    </xf>
    <xf numFmtId="0" fontId="33" fillId="3" borderId="2" xfId="0" applyFont="1" applyFill="1" applyBorder="1" applyAlignment="1">
      <alignment horizontal="right"/>
    </xf>
    <xf numFmtId="0" fontId="33" fillId="3" borderId="21" xfId="0" applyFont="1" applyFill="1" applyBorder="1"/>
    <xf numFmtId="0" fontId="33" fillId="3" borderId="22" xfId="0" applyFont="1" applyFill="1" applyBorder="1" applyAlignment="1">
      <alignment horizontal="right"/>
    </xf>
    <xf numFmtId="0" fontId="33" fillId="3" borderId="1" xfId="0" applyFont="1" applyFill="1" applyBorder="1"/>
    <xf numFmtId="0" fontId="43" fillId="3" borderId="1" xfId="0" applyFont="1" applyFill="1" applyBorder="1"/>
    <xf numFmtId="0" fontId="50" fillId="4" borderId="49" xfId="0" applyFont="1" applyFill="1" applyBorder="1" applyAlignment="1">
      <alignment horizontal="left"/>
    </xf>
    <xf numFmtId="0" fontId="50" fillId="4" borderId="54" xfId="0" applyFont="1" applyFill="1" applyBorder="1" applyAlignment="1">
      <alignment horizontal="left"/>
    </xf>
    <xf numFmtId="0" fontId="4" fillId="0" borderId="27" xfId="0" applyFont="1" applyBorder="1"/>
    <xf numFmtId="0" fontId="4" fillId="0" borderId="30" xfId="0" applyFont="1" applyBorder="1"/>
    <xf numFmtId="0" fontId="50" fillId="4" borderId="57" xfId="0" applyFont="1" applyFill="1" applyBorder="1" applyAlignment="1">
      <alignment horizontal="left"/>
    </xf>
    <xf numFmtId="0" fontId="0" fillId="2" borderId="28" xfId="0" applyFill="1" applyBorder="1" applyAlignment="1">
      <alignment horizontal="left"/>
    </xf>
    <xf numFmtId="0" fontId="0" fillId="0" borderId="29" xfId="0" applyBorder="1" applyAlignment="1">
      <alignment horizontal="right"/>
    </xf>
    <xf numFmtId="1" fontId="4" fillId="4" borderId="2" xfId="0" applyNumberFormat="1" applyFont="1" applyFill="1" applyBorder="1" applyAlignment="1">
      <alignment horizontal="left"/>
    </xf>
    <xf numFmtId="0" fontId="0" fillId="0" borderId="2" xfId="0" applyBorder="1" applyAlignment="1">
      <alignment horizontal="right"/>
    </xf>
    <xf numFmtId="0" fontId="4" fillId="0" borderId="29" xfId="0" applyFont="1" applyBorder="1"/>
    <xf numFmtId="164" fontId="0" fillId="0" borderId="2" xfId="0" applyNumberFormat="1" applyBorder="1"/>
    <xf numFmtId="166" fontId="0" fillId="0" borderId="34" xfId="0" applyNumberFormat="1" applyBorder="1"/>
    <xf numFmtId="0" fontId="6" fillId="2" borderId="50" xfId="0" applyFont="1" applyFill="1" applyBorder="1" applyAlignment="1">
      <alignment horizontal="center" wrapText="1"/>
    </xf>
    <xf numFmtId="0" fontId="6" fillId="2" borderId="51" xfId="0" applyFont="1" applyFill="1" applyBorder="1" applyAlignment="1">
      <alignment horizontal="center" wrapText="1"/>
    </xf>
    <xf numFmtId="2" fontId="6" fillId="2" borderId="51" xfId="0" applyNumberFormat="1" applyFont="1" applyFill="1" applyBorder="1" applyAlignment="1">
      <alignment horizontal="center" wrapText="1"/>
    </xf>
    <xf numFmtId="3" fontId="6" fillId="2" borderId="51" xfId="0" applyNumberFormat="1" applyFont="1" applyFill="1" applyBorder="1" applyAlignment="1">
      <alignment horizontal="center" wrapText="1"/>
    </xf>
    <xf numFmtId="2" fontId="6" fillId="2" borderId="52" xfId="0" applyNumberFormat="1" applyFont="1" applyFill="1" applyBorder="1" applyAlignment="1">
      <alignment horizontal="center" wrapText="1"/>
    </xf>
    <xf numFmtId="0" fontId="0" fillId="4" borderId="27" xfId="0" applyFill="1" applyBorder="1" applyAlignment="1">
      <alignment horizontal="right"/>
    </xf>
    <xf numFmtId="0" fontId="4" fillId="4" borderId="22" xfId="0" applyFont="1" applyFill="1" applyBorder="1" applyAlignment="1">
      <alignment horizontal="right"/>
    </xf>
    <xf numFmtId="0" fontId="4" fillId="2" borderId="1" xfId="0" applyFont="1" applyFill="1" applyBorder="1" applyAlignment="1">
      <alignment horizontal="left"/>
    </xf>
    <xf numFmtId="0" fontId="4" fillId="2" borderId="1" xfId="0" applyFont="1" applyFill="1" applyBorder="1"/>
    <xf numFmtId="4" fontId="4" fillId="2" borderId="1" xfId="0" applyNumberFormat="1" applyFont="1" applyFill="1" applyBorder="1" applyAlignment="1">
      <alignment horizontal="right"/>
    </xf>
    <xf numFmtId="2" fontId="4" fillId="2" borderId="1" xfId="0" applyNumberFormat="1" applyFont="1" applyFill="1" applyBorder="1" applyAlignment="1">
      <alignment horizontal="right"/>
    </xf>
    <xf numFmtId="0" fontId="0" fillId="2" borderId="1" xfId="0" applyFill="1" applyBorder="1" applyAlignment="1">
      <alignment horizontal="right"/>
    </xf>
    <xf numFmtId="2" fontId="4" fillId="2" borderId="1" xfId="0" applyNumberFormat="1" applyFont="1" applyFill="1" applyBorder="1"/>
    <xf numFmtId="2" fontId="0" fillId="2" borderId="1" xfId="0" applyNumberFormat="1" applyFill="1" applyBorder="1"/>
    <xf numFmtId="0" fontId="7" fillId="2" borderId="1" xfId="0" applyFont="1" applyFill="1" applyBorder="1"/>
    <xf numFmtId="164" fontId="0" fillId="2" borderId="1" xfId="0" applyNumberFormat="1" applyFill="1" applyBorder="1" applyAlignment="1">
      <alignment horizontal="right"/>
    </xf>
    <xf numFmtId="164" fontId="4" fillId="2" borderId="1" xfId="0" applyNumberFormat="1" applyFont="1" applyFill="1" applyBorder="1"/>
    <xf numFmtId="164" fontId="0" fillId="2" borderId="1" xfId="0" applyNumberFormat="1" applyFill="1" applyBorder="1"/>
    <xf numFmtId="2" fontId="0" fillId="2" borderId="33" xfId="0" applyNumberFormat="1" applyFill="1" applyBorder="1"/>
    <xf numFmtId="0" fontId="42" fillId="2" borderId="14" xfId="0" applyFont="1" applyFill="1" applyBorder="1" applyAlignment="1">
      <alignment horizontal="center"/>
    </xf>
    <xf numFmtId="0" fontId="42" fillId="2" borderId="15" xfId="0" applyFont="1" applyFill="1" applyBorder="1" applyAlignment="1">
      <alignment horizontal="center" vertical="center" wrapText="1"/>
    </xf>
    <xf numFmtId="0" fontId="0" fillId="2" borderId="15" xfId="0" applyFill="1" applyBorder="1"/>
    <xf numFmtId="0" fontId="45" fillId="2" borderId="14" xfId="0" applyFont="1" applyFill="1" applyBorder="1" applyAlignment="1">
      <alignment horizontal="left"/>
    </xf>
    <xf numFmtId="0" fontId="45" fillId="2" borderId="15" xfId="0" applyFont="1" applyFill="1" applyBorder="1"/>
    <xf numFmtId="3" fontId="7" fillId="2" borderId="15" xfId="0" applyNumberFormat="1" applyFont="1" applyFill="1" applyBorder="1"/>
    <xf numFmtId="3" fontId="7" fillId="2" borderId="26" xfId="0" applyNumberFormat="1" applyFont="1" applyFill="1" applyBorder="1"/>
    <xf numFmtId="0" fontId="4" fillId="2" borderId="14" xfId="0" applyFont="1" applyFill="1" applyBorder="1"/>
    <xf numFmtId="0" fontId="7" fillId="2" borderId="15" xfId="0" applyFont="1" applyFill="1" applyBorder="1"/>
    <xf numFmtId="0" fontId="42" fillId="2" borderId="18" xfId="0" applyFont="1" applyFill="1" applyBorder="1" applyAlignment="1">
      <alignment horizontal="center"/>
    </xf>
    <xf numFmtId="0" fontId="42" fillId="2" borderId="0" xfId="0" applyFont="1" applyFill="1" applyAlignment="1">
      <alignment horizontal="center" vertical="center" wrapText="1"/>
    </xf>
    <xf numFmtId="0" fontId="7" fillId="2" borderId="18" xfId="0" applyFont="1" applyFill="1" applyBorder="1" applyAlignment="1">
      <alignment horizontal="center"/>
    </xf>
    <xf numFmtId="0" fontId="7" fillId="2" borderId="0" xfId="0" applyFont="1" applyFill="1" applyAlignment="1">
      <alignment horizontal="center"/>
    </xf>
    <xf numFmtId="0" fontId="5" fillId="2" borderId="18" xfId="0" applyFont="1" applyFill="1" applyBorder="1" applyAlignment="1">
      <alignment horizontal="center"/>
    </xf>
    <xf numFmtId="0" fontId="5" fillId="2" borderId="0" xfId="0" applyFont="1" applyFill="1" applyAlignment="1">
      <alignment horizontal="center"/>
    </xf>
    <xf numFmtId="0" fontId="4" fillId="2" borderId="18" xfId="0" applyFont="1" applyFill="1" applyBorder="1" applyAlignment="1">
      <alignment horizontal="center"/>
    </xf>
    <xf numFmtId="0" fontId="4" fillId="2" borderId="0" xfId="0" applyFont="1" applyFill="1" applyAlignment="1">
      <alignment horizontal="center"/>
    </xf>
    <xf numFmtId="4" fontId="4" fillId="4" borderId="33" xfId="0" applyNumberFormat="1" applyFont="1" applyFill="1" applyBorder="1" applyAlignment="1">
      <alignment horizontal="right"/>
    </xf>
    <xf numFmtId="0" fontId="4" fillId="2" borderId="18" xfId="0" applyFont="1" applyFill="1" applyBorder="1" applyAlignment="1">
      <alignment horizontal="left"/>
    </xf>
    <xf numFmtId="0" fontId="0" fillId="2" borderId="18" xfId="0" applyFill="1" applyBorder="1" applyAlignment="1">
      <alignment horizontal="center"/>
    </xf>
    <xf numFmtId="0" fontId="0" fillId="2" borderId="19" xfId="0" applyFill="1" applyBorder="1" applyAlignment="1">
      <alignment horizontal="center"/>
    </xf>
    <xf numFmtId="0" fontId="4" fillId="2" borderId="16" xfId="0" applyFont="1" applyFill="1" applyBorder="1" applyAlignment="1">
      <alignment horizontal="center"/>
    </xf>
    <xf numFmtId="0" fontId="0" fillId="2" borderId="16" xfId="0" applyFill="1" applyBorder="1"/>
    <xf numFmtId="3" fontId="0" fillId="2" borderId="16" xfId="0" applyNumberFormat="1" applyFill="1" applyBorder="1"/>
    <xf numFmtId="0" fontId="4" fillId="2" borderId="16" xfId="0" applyFont="1" applyFill="1" applyBorder="1"/>
    <xf numFmtId="3" fontId="0" fillId="2" borderId="20" xfId="0" applyNumberFormat="1" applyFill="1" applyBorder="1"/>
    <xf numFmtId="0" fontId="5" fillId="0" borderId="0" xfId="0" applyFont="1"/>
    <xf numFmtId="164" fontId="5" fillId="4" borderId="63" xfId="0" applyNumberFormat="1" applyFont="1" applyFill="1" applyBorder="1"/>
    <xf numFmtId="164" fontId="5" fillId="0" borderId="0" xfId="0" applyNumberFormat="1" applyFont="1"/>
    <xf numFmtId="164" fontId="5" fillId="0" borderId="28" xfId="0" applyNumberFormat="1" applyFont="1" applyBorder="1"/>
    <xf numFmtId="0" fontId="39" fillId="2" borderId="37" xfId="0" applyFont="1" applyFill="1" applyBorder="1" applyAlignment="1">
      <alignment horizontal="left"/>
    </xf>
    <xf numFmtId="0" fontId="46" fillId="2" borderId="59" xfId="0" applyFont="1" applyFill="1" applyBorder="1" applyAlignment="1">
      <alignment horizontal="center"/>
    </xf>
    <xf numFmtId="0" fontId="46" fillId="2" borderId="59" xfId="0" applyFont="1" applyFill="1" applyBorder="1" applyAlignment="1">
      <alignment horizontal="left"/>
    </xf>
    <xf numFmtId="3" fontId="4" fillId="2" borderId="59" xfId="0" applyNumberFormat="1" applyFont="1" applyFill="1" applyBorder="1"/>
    <xf numFmtId="0" fontId="4" fillId="2" borderId="59" xfId="0" applyFont="1" applyFill="1" applyBorder="1"/>
    <xf numFmtId="0" fontId="4" fillId="2" borderId="59" xfId="0" applyFont="1" applyFill="1" applyBorder="1" applyAlignment="1">
      <alignment horizontal="right"/>
    </xf>
    <xf numFmtId="3" fontId="4" fillId="2" borderId="60" xfId="0" applyNumberFormat="1" applyFont="1" applyFill="1" applyBorder="1"/>
    <xf numFmtId="0" fontId="4" fillId="4" borderId="24" xfId="0" applyFont="1" applyFill="1" applyBorder="1" applyAlignment="1">
      <alignment horizontal="right"/>
    </xf>
    <xf numFmtId="0" fontId="4" fillId="4" borderId="25" xfId="0" applyFont="1" applyFill="1" applyBorder="1" applyAlignment="1">
      <alignment horizontal="right"/>
    </xf>
    <xf numFmtId="0" fontId="4" fillId="4" borderId="25" xfId="0" applyFont="1" applyFill="1" applyBorder="1" applyAlignment="1">
      <alignment horizontal="left"/>
    </xf>
    <xf numFmtId="0" fontId="4" fillId="4" borderId="62" xfId="0" applyFont="1" applyFill="1" applyBorder="1" applyAlignment="1">
      <alignment horizontal="right"/>
    </xf>
    <xf numFmtId="165" fontId="4" fillId="2" borderId="25" xfId="0" applyNumberFormat="1" applyFont="1" applyFill="1" applyBorder="1" applyAlignment="1">
      <alignment horizontal="right"/>
    </xf>
    <xf numFmtId="164" fontId="4" fillId="4" borderId="25" xfId="0" applyNumberFormat="1" applyFont="1" applyFill="1" applyBorder="1" applyAlignment="1">
      <alignment horizontal="right"/>
    </xf>
    <xf numFmtId="165" fontId="4" fillId="4" borderId="32" xfId="0" applyNumberFormat="1" applyFont="1" applyFill="1" applyBorder="1" applyAlignment="1">
      <alignment horizontal="right"/>
    </xf>
    <xf numFmtId="0" fontId="4" fillId="4" borderId="27" xfId="0" applyFont="1" applyFill="1" applyBorder="1" applyAlignment="1">
      <alignment horizontal="right"/>
    </xf>
    <xf numFmtId="0" fontId="4" fillId="2" borderId="31" xfId="0" applyFont="1" applyFill="1" applyBorder="1"/>
    <xf numFmtId="2" fontId="0" fillId="2" borderId="31" xfId="0" applyNumberFormat="1" applyFill="1" applyBorder="1"/>
    <xf numFmtId="0" fontId="7" fillId="2" borderId="31" xfId="0" applyFont="1" applyFill="1" applyBorder="1"/>
    <xf numFmtId="164" fontId="0" fillId="0" borderId="31" xfId="0" applyNumberFormat="1" applyBorder="1" applyAlignment="1">
      <alignment horizontal="right"/>
    </xf>
    <xf numFmtId="164" fontId="0" fillId="2" borderId="31" xfId="0" applyNumberFormat="1" applyFill="1" applyBorder="1" applyAlignment="1">
      <alignment horizontal="right"/>
    </xf>
    <xf numFmtId="2" fontId="0" fillId="2" borderId="35" xfId="0" applyNumberFormat="1" applyFill="1" applyBorder="1"/>
    <xf numFmtId="2" fontId="6" fillId="2" borderId="53" xfId="0" applyNumberFormat="1" applyFont="1" applyFill="1" applyBorder="1" applyAlignment="1">
      <alignment horizontal="center" wrapText="1"/>
    </xf>
    <xf numFmtId="0" fontId="0" fillId="0" borderId="21" xfId="0" applyBorder="1"/>
    <xf numFmtId="0" fontId="0" fillId="0" borderId="22" xfId="0" applyBorder="1"/>
    <xf numFmtId="0" fontId="0" fillId="0" borderId="46" xfId="0" applyBorder="1"/>
    <xf numFmtId="0" fontId="50" fillId="0" borderId="54" xfId="0" applyFont="1" applyBorder="1"/>
    <xf numFmtId="165" fontId="4" fillId="2" borderId="62" xfId="0" applyNumberFormat="1" applyFont="1" applyFill="1" applyBorder="1" applyAlignment="1">
      <alignment horizontal="right"/>
    </xf>
    <xf numFmtId="4" fontId="4" fillId="2" borderId="22" xfId="0" applyNumberFormat="1" applyFont="1" applyFill="1" applyBorder="1" applyAlignment="1">
      <alignment horizontal="right"/>
    </xf>
    <xf numFmtId="2" fontId="4" fillId="2" borderId="22" xfId="0" applyNumberFormat="1" applyFont="1" applyFill="1" applyBorder="1" applyAlignment="1">
      <alignment horizontal="right"/>
    </xf>
    <xf numFmtId="0" fontId="0" fillId="2" borderId="22" xfId="0" applyFill="1" applyBorder="1" applyAlignment="1">
      <alignment horizontal="right"/>
    </xf>
    <xf numFmtId="2" fontId="4" fillId="2" borderId="22" xfId="0" applyNumberFormat="1" applyFont="1" applyFill="1" applyBorder="1"/>
    <xf numFmtId="2" fontId="0" fillId="2" borderId="22" xfId="0" applyNumberFormat="1" applyFill="1" applyBorder="1"/>
    <xf numFmtId="2" fontId="0" fillId="2" borderId="46" xfId="0" applyNumberFormat="1" applyFill="1" applyBorder="1"/>
    <xf numFmtId="0" fontId="4" fillId="2" borderId="37" xfId="0" applyFont="1" applyFill="1" applyBorder="1"/>
    <xf numFmtId="0" fontId="4" fillId="4" borderId="27" xfId="0" applyFont="1" applyFill="1" applyBorder="1"/>
    <xf numFmtId="0" fontId="4" fillId="2" borderId="19" xfId="0" applyFont="1" applyFill="1" applyBorder="1"/>
    <xf numFmtId="0" fontId="5" fillId="4" borderId="14" xfId="0" applyFont="1" applyFill="1" applyBorder="1" applyAlignment="1">
      <alignment horizontal="center" wrapText="1"/>
    </xf>
    <xf numFmtId="0" fontId="30" fillId="4" borderId="15" xfId="0" applyFont="1" applyFill="1" applyBorder="1" applyAlignment="1">
      <alignment horizontal="center" wrapText="1"/>
    </xf>
    <xf numFmtId="0" fontId="30" fillId="4" borderId="15" xfId="0" applyFont="1" applyFill="1" applyBorder="1" applyAlignment="1">
      <alignment horizontal="left" wrapText="1"/>
    </xf>
    <xf numFmtId="3" fontId="5" fillId="4" borderId="15" xfId="0" applyNumberFormat="1" applyFont="1" applyFill="1" applyBorder="1" applyAlignment="1">
      <alignment horizontal="center" wrapText="1"/>
    </xf>
    <xf numFmtId="3" fontId="5" fillId="4" borderId="26" xfId="0" applyNumberFormat="1" applyFont="1" applyFill="1" applyBorder="1" applyAlignment="1">
      <alignment horizontal="center" wrapText="1"/>
    </xf>
    <xf numFmtId="0" fontId="5" fillId="4" borderId="19" xfId="0" applyFont="1" applyFill="1" applyBorder="1"/>
    <xf numFmtId="0" fontId="30" fillId="4" borderId="16" xfId="0" applyFont="1" applyFill="1" applyBorder="1"/>
    <xf numFmtId="0" fontId="30" fillId="4" borderId="16" xfId="0" applyFont="1" applyFill="1" applyBorder="1" applyAlignment="1">
      <alignment horizontal="left"/>
    </xf>
    <xf numFmtId="164" fontId="5" fillId="4" borderId="16" xfId="0" applyNumberFormat="1" applyFont="1" applyFill="1" applyBorder="1"/>
    <xf numFmtId="164" fontId="5" fillId="4" borderId="20" xfId="0" applyNumberFormat="1" applyFont="1" applyFill="1" applyBorder="1"/>
    <xf numFmtId="9" fontId="0" fillId="0" borderId="0" xfId="0" applyNumberFormat="1"/>
    <xf numFmtId="1" fontId="0" fillId="0" borderId="0" xfId="0" applyNumberFormat="1"/>
    <xf numFmtId="1" fontId="0" fillId="0" borderId="0" xfId="0" applyNumberFormat="1" applyAlignment="1">
      <alignment shrinkToFit="1"/>
    </xf>
    <xf numFmtId="167" fontId="1" fillId="0" borderId="0" xfId="0" applyNumberFormat="1" applyFont="1"/>
    <xf numFmtId="167" fontId="1" fillId="0" borderId="0" xfId="0" applyNumberFormat="1" applyFont="1" applyAlignment="1">
      <alignment horizontal="right" shrinkToFit="1"/>
    </xf>
    <xf numFmtId="167" fontId="1" fillId="0" borderId="0" xfId="0" applyNumberFormat="1" applyFont="1" applyAlignment="1">
      <alignment shrinkToFit="1"/>
    </xf>
    <xf numFmtId="0" fontId="41" fillId="2" borderId="37" xfId="0" applyFont="1" applyFill="1" applyBorder="1" applyAlignment="1">
      <alignment horizontal="center" vertical="center"/>
    </xf>
    <xf numFmtId="0" fontId="53" fillId="0" borderId="59" xfId="0" applyFont="1" applyBorder="1" applyAlignment="1">
      <alignment horizontal="center"/>
    </xf>
    <xf numFmtId="0" fontId="53" fillId="0" borderId="60" xfId="0" applyFont="1" applyBorder="1" applyAlignment="1">
      <alignment horizontal="center"/>
    </xf>
    <xf numFmtId="0" fontId="0" fillId="0" borderId="0" xfId="0" applyBorder="1"/>
    <xf numFmtId="0" fontId="1" fillId="0" borderId="0" xfId="0" applyFont="1" applyBorder="1" applyAlignment="1">
      <alignment horizontal="center"/>
    </xf>
    <xf numFmtId="0" fontId="1" fillId="0" borderId="38" xfId="0" applyFont="1" applyBorder="1" applyAlignment="1">
      <alignment horizontal="center"/>
    </xf>
    <xf numFmtId="0" fontId="0" fillId="0" borderId="65" xfId="0" applyBorder="1"/>
    <xf numFmtId="0" fontId="1" fillId="0" borderId="65" xfId="0" applyFont="1" applyBorder="1"/>
    <xf numFmtId="0" fontId="1" fillId="39" borderId="21" xfId="0" applyFont="1" applyFill="1" applyBorder="1"/>
    <xf numFmtId="0" fontId="1" fillId="39" borderId="17" xfId="0" applyFont="1" applyFill="1" applyBorder="1"/>
    <xf numFmtId="0" fontId="1" fillId="39" borderId="39" xfId="0" applyFont="1" applyFill="1" applyBorder="1"/>
    <xf numFmtId="0" fontId="1" fillId="0" borderId="65" xfId="0" applyFont="1" applyBorder="1" applyAlignment="1">
      <alignment horizontal="center"/>
    </xf>
    <xf numFmtId="0" fontId="0" fillId="0" borderId="38" xfId="0" applyBorder="1" applyAlignment="1">
      <alignment horizontal="center"/>
    </xf>
    <xf numFmtId="0" fontId="0" fillId="0" borderId="0" xfId="0" applyBorder="1" applyAlignment="1">
      <alignment horizontal="center"/>
    </xf>
    <xf numFmtId="0" fontId="1" fillId="4" borderId="21" xfId="0" applyFont="1" applyFill="1" applyBorder="1" applyAlignment="1">
      <alignment horizontal="center"/>
    </xf>
    <xf numFmtId="0" fontId="1" fillId="4" borderId="39" xfId="0" applyFont="1" applyFill="1" applyBorder="1" applyAlignment="1">
      <alignment horizontal="right"/>
    </xf>
    <xf numFmtId="0" fontId="1" fillId="4" borderId="21" xfId="0" applyFont="1" applyFill="1" applyBorder="1"/>
    <xf numFmtId="0" fontId="1" fillId="4" borderId="17" xfId="0" applyFont="1" applyFill="1" applyBorder="1"/>
    <xf numFmtId="0" fontId="1" fillId="4" borderId="39" xfId="0" applyFont="1" applyFill="1" applyBorder="1"/>
    <xf numFmtId="0" fontId="1" fillId="4" borderId="0" xfId="0" applyFont="1" applyFill="1"/>
    <xf numFmtId="0" fontId="1" fillId="0" borderId="65" xfId="0" applyFont="1" applyBorder="1" applyAlignment="1"/>
    <xf numFmtId="0" fontId="1" fillId="0" borderId="38" xfId="0" applyFont="1" applyBorder="1" applyAlignment="1"/>
    <xf numFmtId="0" fontId="2" fillId="38" borderId="54" xfId="0" applyFont="1" applyFill="1" applyBorder="1" applyAlignment="1">
      <alignment horizontal="center"/>
    </xf>
    <xf numFmtId="0" fontId="2" fillId="38" borderId="64" xfId="0" applyFont="1" applyFill="1" applyBorder="1"/>
    <xf numFmtId="0" fontId="2" fillId="38" borderId="54" xfId="0" applyFont="1" applyFill="1" applyBorder="1"/>
    <xf numFmtId="0" fontId="2" fillId="38" borderId="36" xfId="0" applyFont="1" applyFill="1" applyBorder="1"/>
    <xf numFmtId="0" fontId="2" fillId="40" borderId="54" xfId="0" applyFont="1" applyFill="1" applyBorder="1"/>
    <xf numFmtId="0" fontId="2" fillId="40" borderId="36" xfId="0" applyFont="1" applyFill="1" applyBorder="1"/>
    <xf numFmtId="0" fontId="2" fillId="40" borderId="64" xfId="0" applyFont="1" applyFill="1" applyBorder="1"/>
    <xf numFmtId="0" fontId="0" fillId="0" borderId="21" xfId="0" applyBorder="1" applyAlignment="1">
      <alignment horizontal="center"/>
    </xf>
    <xf numFmtId="0" fontId="0" fillId="0" borderId="39" xfId="0" applyBorder="1"/>
    <xf numFmtId="1" fontId="0" fillId="0" borderId="0" xfId="0" applyNumberFormat="1" applyAlignment="1">
      <alignment horizontal="right" shrinkToFit="1"/>
    </xf>
    <xf numFmtId="1" fontId="1" fillId="0" borderId="0" xfId="0" applyNumberFormat="1" applyFont="1" applyAlignment="1">
      <alignment horizontal="right" shrinkToFit="1"/>
    </xf>
    <xf numFmtId="1" fontId="1" fillId="0" borderId="0" xfId="0" applyNumberFormat="1" applyFont="1"/>
    <xf numFmtId="0" fontId="0" fillId="38" borderId="0" xfId="0" applyFill="1"/>
    <xf numFmtId="0" fontId="25" fillId="37" borderId="0" xfId="0" applyFont="1" applyFill="1" applyBorder="1"/>
    <xf numFmtId="0" fontId="1" fillId="41" borderId="38" xfId="0" applyFont="1" applyFill="1" applyBorder="1"/>
    <xf numFmtId="0" fontId="1" fillId="42" borderId="65" xfId="0" applyFont="1" applyFill="1" applyBorder="1"/>
    <xf numFmtId="167" fontId="1" fillId="41" borderId="38" xfId="0" applyNumberFormat="1" applyFont="1" applyFill="1" applyBorder="1"/>
    <xf numFmtId="167" fontId="1" fillId="42" borderId="65" xfId="0" applyNumberFormat="1" applyFont="1" applyFill="1" applyBorder="1"/>
    <xf numFmtId="1" fontId="0" fillId="41" borderId="38" xfId="0" applyNumberFormat="1" applyFill="1" applyBorder="1"/>
    <xf numFmtId="1" fontId="0" fillId="42" borderId="65" xfId="0" applyNumberFormat="1" applyFill="1" applyBorder="1"/>
    <xf numFmtId="0" fontId="0" fillId="41" borderId="38" xfId="0" applyFill="1" applyBorder="1"/>
    <xf numFmtId="0" fontId="0" fillId="42" borderId="65" xfId="0" applyFill="1" applyBorder="1"/>
    <xf numFmtId="0" fontId="1" fillId="42" borderId="39" xfId="0" applyFont="1" applyFill="1" applyBorder="1" applyAlignment="1">
      <alignment horizontal="center"/>
    </xf>
    <xf numFmtId="0" fontId="1" fillId="42" borderId="23" xfId="0" applyFont="1" applyFill="1" applyBorder="1"/>
    <xf numFmtId="1" fontId="1" fillId="42" borderId="65" xfId="0" applyNumberFormat="1" applyFont="1" applyFill="1" applyBorder="1"/>
    <xf numFmtId="1" fontId="0" fillId="42" borderId="39" xfId="0" applyNumberFormat="1" applyFont="1" applyFill="1" applyBorder="1" applyAlignment="1">
      <alignment horizontal="right"/>
    </xf>
    <xf numFmtId="0" fontId="0" fillId="42" borderId="23" xfId="0" applyFill="1" applyBorder="1"/>
    <xf numFmtId="0" fontId="1" fillId="41" borderId="1" xfId="0" applyFont="1" applyFill="1" applyBorder="1" applyAlignment="1">
      <alignment horizontal="center"/>
    </xf>
    <xf numFmtId="1" fontId="1" fillId="41" borderId="66" xfId="0" applyNumberFormat="1" applyFont="1" applyFill="1" applyBorder="1"/>
    <xf numFmtId="1" fontId="0" fillId="41" borderId="66" xfId="0" applyNumberFormat="1" applyFill="1" applyBorder="1"/>
    <xf numFmtId="0" fontId="1" fillId="41" borderId="21" xfId="0" applyFont="1" applyFill="1" applyBorder="1"/>
    <xf numFmtId="1" fontId="1" fillId="41" borderId="2" xfId="0" applyNumberFormat="1" applyFont="1" applyFill="1" applyBorder="1" applyAlignment="1">
      <alignment horizontal="center"/>
    </xf>
    <xf numFmtId="0" fontId="0" fillId="41" borderId="22" xfId="0" applyFill="1" applyBorder="1"/>
    <xf numFmtId="0" fontId="0" fillId="0" borderId="0" xfId="0" applyAlignment="1">
      <alignment horizontal="right" shrinkToFi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11B07-6523-4DC6-8C4F-A2B3268ED755}">
  <dimension ref="A1:DO128"/>
  <sheetViews>
    <sheetView tabSelected="1" zoomScaleNormal="100" workbookViewId="0">
      <pane ySplit="1" topLeftCell="A2" activePane="bottomLeft" state="frozen"/>
      <selection pane="bottomLeft"/>
    </sheetView>
  </sheetViews>
  <sheetFormatPr defaultRowHeight="14.4" x14ac:dyDescent="0.3"/>
  <cols>
    <col min="1" max="1" width="6" style="37" customWidth="1"/>
    <col min="2" max="2" width="6.33203125" style="44" bestFit="1" customWidth="1"/>
    <col min="3" max="3" width="23.6640625" customWidth="1"/>
    <col min="4" max="4" width="10.44140625" style="129" customWidth="1"/>
    <col min="5" max="5" width="9" style="129" customWidth="1"/>
    <col min="6" max="6" width="10.6640625" style="129" customWidth="1"/>
    <col min="7" max="7" width="11.109375" style="129" bestFit="1" customWidth="1"/>
    <col min="8" max="8" width="6" style="45" bestFit="1" customWidth="1"/>
    <col min="9" max="9" width="5.44140625" style="45" bestFit="1" customWidth="1"/>
    <col min="10" max="10" width="9.5546875" style="9" customWidth="1"/>
    <col min="11" max="11" width="6.5546875" style="67" customWidth="1"/>
    <col min="12" max="12" width="6.6640625" style="9" customWidth="1"/>
    <col min="13" max="13" width="11.5546875" customWidth="1"/>
    <col min="14" max="14" width="10.88671875" customWidth="1"/>
    <col min="15" max="15" width="11.88671875" customWidth="1"/>
    <col min="16" max="16" width="12.88671875" customWidth="1"/>
    <col min="17" max="17" width="8.5546875" style="45" bestFit="1" customWidth="1"/>
    <col min="18" max="18" width="11.33203125" style="45" customWidth="1"/>
    <col min="19" max="19" width="21.44140625" style="5" bestFit="1" customWidth="1"/>
    <col min="20" max="20" width="32.109375" style="5" bestFit="1" customWidth="1"/>
    <col min="21" max="21" width="29.109375" style="4" bestFit="1" customWidth="1"/>
    <col min="22" max="22" width="34.33203125" style="4" customWidth="1"/>
    <col min="23" max="23" width="29.109375" bestFit="1" customWidth="1"/>
  </cols>
  <sheetData>
    <row r="1" spans="1:119" s="99" customFormat="1" ht="43.8" thickBot="1" x14ac:dyDescent="0.35">
      <c r="A1" s="189" t="s">
        <v>0</v>
      </c>
      <c r="B1" s="189" t="s">
        <v>1</v>
      </c>
      <c r="C1" s="190" t="s">
        <v>2</v>
      </c>
      <c r="D1" s="306" t="s">
        <v>3</v>
      </c>
      <c r="E1" s="307" t="s">
        <v>4</v>
      </c>
      <c r="F1" s="307" t="s">
        <v>5</v>
      </c>
      <c r="G1" s="307" t="s">
        <v>6</v>
      </c>
      <c r="H1" s="308" t="s">
        <v>7</v>
      </c>
      <c r="I1" s="376" t="s">
        <v>8</v>
      </c>
      <c r="J1" s="306" t="s">
        <v>9</v>
      </c>
      <c r="K1" s="307" t="s">
        <v>10</v>
      </c>
      <c r="L1" s="307" t="s">
        <v>11</v>
      </c>
      <c r="M1" s="307" t="s">
        <v>12</v>
      </c>
      <c r="N1" s="307" t="s">
        <v>13</v>
      </c>
      <c r="O1" s="309" t="s">
        <v>14</v>
      </c>
      <c r="P1" s="309" t="s">
        <v>15</v>
      </c>
      <c r="Q1" s="310" t="s">
        <v>16</v>
      </c>
    </row>
    <row r="2" spans="1:119" s="100" customFormat="1" x14ac:dyDescent="0.3">
      <c r="A2" s="191" t="s">
        <v>17</v>
      </c>
      <c r="B2" s="192">
        <v>1998</v>
      </c>
      <c r="C2" s="193" t="s">
        <v>18</v>
      </c>
      <c r="D2" s="300">
        <v>97</v>
      </c>
      <c r="E2" s="301">
        <v>20</v>
      </c>
      <c r="F2" s="302">
        <v>152</v>
      </c>
      <c r="G2" s="276">
        <v>68</v>
      </c>
      <c r="H2" s="276">
        <v>81</v>
      </c>
      <c r="I2" s="377">
        <v>19</v>
      </c>
      <c r="J2" s="303">
        <v>41</v>
      </c>
      <c r="K2" s="277">
        <v>17</v>
      </c>
      <c r="L2" s="277">
        <v>17</v>
      </c>
      <c r="M2" s="276">
        <v>8</v>
      </c>
      <c r="N2" s="276">
        <v>0</v>
      </c>
      <c r="O2" s="304">
        <v>25000</v>
      </c>
      <c r="P2" s="304">
        <v>0</v>
      </c>
      <c r="Q2" s="305"/>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row>
    <row r="3" spans="1:119" s="6" customFormat="1" x14ac:dyDescent="0.3">
      <c r="A3" s="194" t="s">
        <v>17</v>
      </c>
      <c r="B3" s="97">
        <v>2000</v>
      </c>
      <c r="C3" s="98" t="s">
        <v>19</v>
      </c>
      <c r="D3" s="171">
        <v>312</v>
      </c>
      <c r="E3" s="137">
        <v>86</v>
      </c>
      <c r="F3" s="152">
        <v>426</v>
      </c>
      <c r="G3" s="153">
        <v>119</v>
      </c>
      <c r="H3" s="153">
        <v>137</v>
      </c>
      <c r="I3" s="378">
        <v>23</v>
      </c>
      <c r="J3" s="296">
        <v>18</v>
      </c>
      <c r="K3" s="10">
        <v>18</v>
      </c>
      <c r="L3" s="10">
        <v>26</v>
      </c>
      <c r="M3" s="153">
        <v>15</v>
      </c>
      <c r="N3" s="153">
        <v>3</v>
      </c>
      <c r="O3" s="16">
        <v>75000</v>
      </c>
      <c r="P3" s="16">
        <v>15000</v>
      </c>
      <c r="Q3" s="172">
        <v>0.75</v>
      </c>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row>
    <row r="4" spans="1:119" s="6" customFormat="1" x14ac:dyDescent="0.3">
      <c r="A4" s="195" t="s">
        <v>17</v>
      </c>
      <c r="B4" s="8">
        <v>2010</v>
      </c>
      <c r="C4" s="74" t="s">
        <v>20</v>
      </c>
      <c r="D4" s="171">
        <v>47</v>
      </c>
      <c r="E4" s="137">
        <v>16</v>
      </c>
      <c r="F4" s="152">
        <v>69</v>
      </c>
      <c r="G4" s="153">
        <v>23</v>
      </c>
      <c r="H4" s="153">
        <v>15</v>
      </c>
      <c r="I4" s="378">
        <v>5</v>
      </c>
      <c r="J4" s="296">
        <v>3</v>
      </c>
      <c r="K4" s="10">
        <v>3</v>
      </c>
      <c r="L4" s="10">
        <v>5</v>
      </c>
      <c r="M4" s="153">
        <v>45</v>
      </c>
      <c r="N4" s="153">
        <v>0</v>
      </c>
      <c r="O4" s="16">
        <v>31750</v>
      </c>
      <c r="P4" s="16">
        <v>0</v>
      </c>
      <c r="Q4" s="196"/>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row>
    <row r="5" spans="1:119" x14ac:dyDescent="0.3">
      <c r="A5" s="195" t="s">
        <v>17</v>
      </c>
      <c r="B5" s="8">
        <v>2007</v>
      </c>
      <c r="C5" s="74" t="s">
        <v>21</v>
      </c>
      <c r="D5" s="171">
        <v>128</v>
      </c>
      <c r="E5" s="139">
        <v>-9</v>
      </c>
      <c r="F5" s="152">
        <v>263</v>
      </c>
      <c r="G5" s="153">
        <v>124</v>
      </c>
      <c r="H5" s="153">
        <v>94</v>
      </c>
      <c r="I5" s="378">
        <v>5</v>
      </c>
      <c r="J5" s="296">
        <v>35</v>
      </c>
      <c r="K5" s="10">
        <v>7</v>
      </c>
      <c r="L5" s="10">
        <v>33</v>
      </c>
      <c r="M5" s="153">
        <v>27</v>
      </c>
      <c r="N5" s="153">
        <v>0</v>
      </c>
      <c r="O5" s="16">
        <v>264000</v>
      </c>
      <c r="P5" s="16">
        <v>0</v>
      </c>
      <c r="Q5" s="172">
        <v>1</v>
      </c>
      <c r="R5"/>
      <c r="S5"/>
      <c r="T5"/>
      <c r="U5"/>
      <c r="V5"/>
    </row>
    <row r="6" spans="1:119" x14ac:dyDescent="0.3">
      <c r="A6" s="195" t="s">
        <v>17</v>
      </c>
      <c r="B6" s="8">
        <v>2010</v>
      </c>
      <c r="C6" s="74" t="s">
        <v>22</v>
      </c>
      <c r="D6" s="171">
        <v>42</v>
      </c>
      <c r="E6" s="137">
        <v>8</v>
      </c>
      <c r="F6" s="152">
        <v>58</v>
      </c>
      <c r="G6" s="153">
        <v>17</v>
      </c>
      <c r="H6" s="153">
        <v>18</v>
      </c>
      <c r="I6" s="378">
        <v>3</v>
      </c>
      <c r="J6" s="296">
        <v>3</v>
      </c>
      <c r="K6" s="10">
        <v>3</v>
      </c>
      <c r="L6" s="10">
        <v>12</v>
      </c>
      <c r="M6" s="153">
        <v>13</v>
      </c>
      <c r="N6" s="153">
        <v>0</v>
      </c>
      <c r="O6" s="16">
        <v>19500</v>
      </c>
      <c r="P6" s="16">
        <v>0</v>
      </c>
      <c r="Q6" s="172">
        <v>0.5</v>
      </c>
      <c r="R6"/>
      <c r="S6"/>
      <c r="T6"/>
      <c r="U6"/>
      <c r="V6"/>
    </row>
    <row r="7" spans="1:119" x14ac:dyDescent="0.3">
      <c r="A7" s="195" t="s">
        <v>17</v>
      </c>
      <c r="B7" s="8">
        <v>2002</v>
      </c>
      <c r="C7" s="74" t="s">
        <v>23</v>
      </c>
      <c r="D7" s="171">
        <v>112</v>
      </c>
      <c r="E7" s="139">
        <v>-43</v>
      </c>
      <c r="F7" s="152">
        <v>140</v>
      </c>
      <c r="G7" s="153">
        <v>65</v>
      </c>
      <c r="H7" s="153">
        <v>54</v>
      </c>
      <c r="I7" s="378">
        <v>9</v>
      </c>
      <c r="J7" s="296">
        <v>22</v>
      </c>
      <c r="K7" s="10">
        <v>13</v>
      </c>
      <c r="L7" s="10">
        <v>30</v>
      </c>
      <c r="M7" s="153">
        <v>5</v>
      </c>
      <c r="N7" s="153">
        <v>0</v>
      </c>
      <c r="O7" s="16">
        <v>20000</v>
      </c>
      <c r="P7" s="16">
        <v>0</v>
      </c>
      <c r="Q7" s="172">
        <v>0.25</v>
      </c>
      <c r="R7"/>
      <c r="S7"/>
      <c r="T7"/>
      <c r="U7"/>
      <c r="V7"/>
    </row>
    <row r="8" spans="1:119" s="9" customFormat="1" x14ac:dyDescent="0.3">
      <c r="A8" s="195" t="s">
        <v>17</v>
      </c>
      <c r="B8" s="8">
        <v>2005</v>
      </c>
      <c r="C8" s="74" t="s">
        <v>24</v>
      </c>
      <c r="D8" s="171">
        <v>29</v>
      </c>
      <c r="E8" s="139">
        <v>-5</v>
      </c>
      <c r="F8" s="152">
        <v>34</v>
      </c>
      <c r="G8" s="153">
        <v>8</v>
      </c>
      <c r="H8" s="153">
        <v>24</v>
      </c>
      <c r="I8" s="378">
        <v>10</v>
      </c>
      <c r="J8" s="296">
        <v>3</v>
      </c>
      <c r="K8" s="10">
        <v>3</v>
      </c>
      <c r="L8" s="10">
        <v>8</v>
      </c>
      <c r="M8" s="153">
        <v>2</v>
      </c>
      <c r="N8" s="153">
        <v>0</v>
      </c>
      <c r="O8" s="16">
        <v>4000</v>
      </c>
      <c r="P8" s="16">
        <v>0</v>
      </c>
      <c r="Q8" s="196"/>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row>
    <row r="9" spans="1:119" x14ac:dyDescent="0.3">
      <c r="A9" s="195" t="s">
        <v>17</v>
      </c>
      <c r="B9" s="8">
        <v>2005</v>
      </c>
      <c r="C9" s="74" t="s">
        <v>25</v>
      </c>
      <c r="D9" s="171">
        <v>21</v>
      </c>
      <c r="E9" s="137">
        <v>7</v>
      </c>
      <c r="F9" s="152">
        <v>62</v>
      </c>
      <c r="G9" s="153">
        <v>9</v>
      </c>
      <c r="H9" s="153">
        <v>16</v>
      </c>
      <c r="I9" s="378">
        <v>8</v>
      </c>
      <c r="J9" s="296">
        <v>7</v>
      </c>
      <c r="K9" s="10">
        <v>3</v>
      </c>
      <c r="L9" s="10">
        <v>8</v>
      </c>
      <c r="M9" s="153">
        <v>3</v>
      </c>
      <c r="N9" s="153">
        <v>0</v>
      </c>
      <c r="O9" s="16">
        <v>7500</v>
      </c>
      <c r="P9" s="16">
        <v>0</v>
      </c>
      <c r="Q9" s="196"/>
      <c r="R9"/>
      <c r="S9"/>
      <c r="T9"/>
      <c r="U9"/>
      <c r="V9"/>
    </row>
    <row r="10" spans="1:119" s="9" customFormat="1" x14ac:dyDescent="0.3">
      <c r="A10" s="195" t="s">
        <v>17</v>
      </c>
      <c r="B10" s="8">
        <v>2024</v>
      </c>
      <c r="C10" s="74" t="s">
        <v>26</v>
      </c>
      <c r="D10" s="284">
        <v>10</v>
      </c>
      <c r="E10" s="137">
        <v>10</v>
      </c>
      <c r="F10" s="286">
        <v>13</v>
      </c>
      <c r="G10" s="10">
        <v>7</v>
      </c>
      <c r="H10" s="10"/>
      <c r="I10" s="74"/>
      <c r="J10" s="296">
        <v>3</v>
      </c>
      <c r="K10" s="10">
        <v>1</v>
      </c>
      <c r="L10" s="10">
        <v>8</v>
      </c>
      <c r="M10" s="10">
        <v>8</v>
      </c>
      <c r="N10" s="10">
        <v>0</v>
      </c>
      <c r="O10" s="15">
        <v>10500</v>
      </c>
      <c r="P10" s="15">
        <v>0</v>
      </c>
      <c r="Q10" s="285"/>
      <c r="R10" s="67"/>
      <c r="S10" s="67"/>
      <c r="T10" s="67"/>
      <c r="U10" s="67"/>
      <c r="V10" s="67"/>
      <c r="W10" s="100"/>
      <c r="X10" s="100"/>
      <c r="Y10" s="100"/>
      <c r="Z10" s="100"/>
      <c r="AA10" s="100"/>
      <c r="AB10" s="100"/>
      <c r="AC10" s="100"/>
      <c r="AD10" s="100"/>
      <c r="AE10" s="100"/>
      <c r="AF10" s="100"/>
      <c r="AG10" s="100"/>
      <c r="AH10" s="100"/>
      <c r="AI10" s="100"/>
      <c r="AJ10" s="100"/>
      <c r="AK10" s="100"/>
      <c r="AL10" s="100"/>
      <c r="AM10" s="100"/>
      <c r="AN10" s="100"/>
      <c r="AO10" s="100"/>
      <c r="AP10" s="100"/>
      <c r="AQ10" s="100"/>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0"/>
      <c r="CF10" s="100"/>
      <c r="CG10" s="100"/>
      <c r="CH10" s="100"/>
      <c r="CI10" s="100"/>
      <c r="CJ10" s="100"/>
      <c r="CK10" s="100"/>
      <c r="CL10" s="100"/>
      <c r="CM10" s="100"/>
      <c r="CN10" s="100"/>
      <c r="CO10" s="100"/>
      <c r="CP10" s="100"/>
      <c r="CQ10" s="100"/>
      <c r="CR10" s="100"/>
      <c r="CS10" s="100"/>
      <c r="CT10" s="100"/>
      <c r="CU10" s="100"/>
      <c r="CV10" s="100"/>
      <c r="CW10" s="100"/>
      <c r="CX10" s="100"/>
      <c r="CY10" s="100"/>
      <c r="CZ10" s="100"/>
      <c r="DA10" s="100"/>
      <c r="DB10" s="100"/>
      <c r="DC10" s="100"/>
      <c r="DD10" s="100"/>
      <c r="DE10" s="100"/>
      <c r="DF10" s="100"/>
      <c r="DG10" s="100"/>
      <c r="DH10" s="100"/>
      <c r="DI10" s="100"/>
      <c r="DJ10" s="100"/>
      <c r="DK10" s="100"/>
      <c r="DL10" s="100"/>
      <c r="DM10" s="100"/>
      <c r="DN10" s="100"/>
      <c r="DO10" s="100"/>
    </row>
    <row r="11" spans="1:119" x14ac:dyDescent="0.3">
      <c r="A11" s="195" t="s">
        <v>17</v>
      </c>
      <c r="B11" s="8">
        <v>2008</v>
      </c>
      <c r="C11" s="74" t="s">
        <v>27</v>
      </c>
      <c r="D11" s="171">
        <v>30</v>
      </c>
      <c r="E11" s="137">
        <v>10</v>
      </c>
      <c r="F11" s="152">
        <v>45</v>
      </c>
      <c r="G11" s="153">
        <v>19</v>
      </c>
      <c r="H11" s="153">
        <v>18</v>
      </c>
      <c r="I11" s="136"/>
      <c r="J11" s="296">
        <v>6</v>
      </c>
      <c r="K11" s="10">
        <v>2</v>
      </c>
      <c r="L11" s="10">
        <v>16</v>
      </c>
      <c r="M11" s="153">
        <v>8</v>
      </c>
      <c r="N11" s="153">
        <v>0</v>
      </c>
      <c r="O11" s="16">
        <v>20000</v>
      </c>
      <c r="P11" s="16">
        <v>0</v>
      </c>
      <c r="Q11" s="196"/>
      <c r="R11"/>
      <c r="S11" s="6"/>
      <c r="T11" s="6"/>
      <c r="U11"/>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row>
    <row r="12" spans="1:119" x14ac:dyDescent="0.3">
      <c r="A12" s="195" t="s">
        <v>17</v>
      </c>
      <c r="B12" s="8">
        <v>2018</v>
      </c>
      <c r="C12" s="74" t="s">
        <v>28</v>
      </c>
      <c r="D12" s="171">
        <v>16</v>
      </c>
      <c r="E12" s="137">
        <v>3</v>
      </c>
      <c r="F12" s="152">
        <v>16</v>
      </c>
      <c r="G12" s="153">
        <v>7</v>
      </c>
      <c r="H12" s="153">
        <v>5</v>
      </c>
      <c r="I12" s="136"/>
      <c r="J12" s="296">
        <v>3</v>
      </c>
      <c r="K12" s="10">
        <v>3</v>
      </c>
      <c r="L12" s="10">
        <v>14</v>
      </c>
      <c r="M12" s="153">
        <v>12</v>
      </c>
      <c r="N12" s="153">
        <v>1</v>
      </c>
      <c r="O12" s="16">
        <v>19500</v>
      </c>
      <c r="P12" s="16">
        <v>5000</v>
      </c>
      <c r="Q12" s="196"/>
      <c r="R12"/>
      <c r="S12" s="6"/>
      <c r="T12" s="6"/>
      <c r="U12"/>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row>
    <row r="13" spans="1:119" s="9" customFormat="1" x14ac:dyDescent="0.3">
      <c r="A13" s="195" t="s">
        <v>17</v>
      </c>
      <c r="B13" s="8">
        <v>1999</v>
      </c>
      <c r="C13" s="74" t="s">
        <v>29</v>
      </c>
      <c r="D13" s="171">
        <v>133</v>
      </c>
      <c r="E13" s="137">
        <v>14</v>
      </c>
      <c r="F13" s="152">
        <v>223</v>
      </c>
      <c r="G13" s="153">
        <v>26</v>
      </c>
      <c r="H13" s="153">
        <v>98</v>
      </c>
      <c r="I13" s="378">
        <v>23</v>
      </c>
      <c r="J13" s="296">
        <v>21</v>
      </c>
      <c r="K13" s="10">
        <v>8</v>
      </c>
      <c r="L13" s="10">
        <v>20</v>
      </c>
      <c r="M13" s="153">
        <v>10</v>
      </c>
      <c r="N13" s="153">
        <v>0</v>
      </c>
      <c r="O13" s="16">
        <v>37000</v>
      </c>
      <c r="P13" s="16">
        <v>0</v>
      </c>
      <c r="Q13" s="172">
        <v>0.25</v>
      </c>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row>
    <row r="14" spans="1:119" s="9" customFormat="1" x14ac:dyDescent="0.3">
      <c r="A14" s="195" t="s">
        <v>17</v>
      </c>
      <c r="B14" s="8">
        <v>2018</v>
      </c>
      <c r="C14" s="74" t="s">
        <v>30</v>
      </c>
      <c r="D14" s="284">
        <v>0</v>
      </c>
      <c r="E14" s="137">
        <v>-10</v>
      </c>
      <c r="F14" s="10">
        <v>0</v>
      </c>
      <c r="G14" s="10">
        <v>0</v>
      </c>
      <c r="H14" s="10">
        <v>2</v>
      </c>
      <c r="I14" s="74">
        <v>1</v>
      </c>
      <c r="J14" s="296">
        <v>0</v>
      </c>
      <c r="K14" s="10">
        <v>0</v>
      </c>
      <c r="L14" s="10">
        <v>8</v>
      </c>
      <c r="M14" s="10">
        <v>0</v>
      </c>
      <c r="N14" s="10">
        <v>0</v>
      </c>
      <c r="O14" s="15">
        <v>0</v>
      </c>
      <c r="P14" s="15">
        <v>0</v>
      </c>
      <c r="Q14" s="285"/>
    </row>
    <row r="15" spans="1:119" x14ac:dyDescent="0.3">
      <c r="A15" s="195" t="s">
        <v>17</v>
      </c>
      <c r="B15" s="8">
        <v>1994</v>
      </c>
      <c r="C15" s="74" t="s">
        <v>31</v>
      </c>
      <c r="D15" s="171">
        <v>1007</v>
      </c>
      <c r="E15" s="137">
        <v>8</v>
      </c>
      <c r="F15" s="152">
        <v>2395</v>
      </c>
      <c r="G15" s="153">
        <v>514</v>
      </c>
      <c r="H15" s="153">
        <v>1734</v>
      </c>
      <c r="I15" s="378">
        <v>187</v>
      </c>
      <c r="J15" s="296">
        <v>252</v>
      </c>
      <c r="K15" s="10">
        <v>51</v>
      </c>
      <c r="L15" s="10">
        <v>57</v>
      </c>
      <c r="M15" s="153">
        <v>89</v>
      </c>
      <c r="N15" s="153">
        <v>0</v>
      </c>
      <c r="O15" s="16">
        <v>257250</v>
      </c>
      <c r="P15" s="16">
        <v>0</v>
      </c>
      <c r="Q15" s="172">
        <v>3</v>
      </c>
      <c r="R15"/>
      <c r="S15"/>
      <c r="T15"/>
      <c r="U15"/>
      <c r="V15"/>
    </row>
    <row r="16" spans="1:119" x14ac:dyDescent="0.3">
      <c r="A16" s="195" t="s">
        <v>17</v>
      </c>
      <c r="B16" s="8">
        <v>2001</v>
      </c>
      <c r="C16" s="74" t="s">
        <v>32</v>
      </c>
      <c r="D16" s="171">
        <v>42</v>
      </c>
      <c r="E16" s="137">
        <v>21</v>
      </c>
      <c r="F16" s="152">
        <v>53</v>
      </c>
      <c r="G16" s="153">
        <v>14</v>
      </c>
      <c r="H16" s="153">
        <v>18</v>
      </c>
      <c r="I16" s="378">
        <v>6</v>
      </c>
      <c r="J16" s="296">
        <v>22</v>
      </c>
      <c r="K16" s="10">
        <v>1</v>
      </c>
      <c r="L16" s="10">
        <v>16</v>
      </c>
      <c r="M16" s="153">
        <v>7</v>
      </c>
      <c r="N16" s="153">
        <v>0</v>
      </c>
      <c r="O16" s="16">
        <v>4050</v>
      </c>
      <c r="P16" s="16">
        <v>0</v>
      </c>
      <c r="Q16" s="196"/>
      <c r="R16"/>
      <c r="S16"/>
      <c r="T16"/>
      <c r="U16"/>
      <c r="V16"/>
    </row>
    <row r="17" spans="1:119" x14ac:dyDescent="0.3">
      <c r="A17" s="195" t="s">
        <v>17</v>
      </c>
      <c r="B17" s="8">
        <v>2010</v>
      </c>
      <c r="C17" s="74" t="s">
        <v>33</v>
      </c>
      <c r="D17" s="171">
        <v>64</v>
      </c>
      <c r="E17" s="137">
        <v>7</v>
      </c>
      <c r="F17" s="152">
        <v>107</v>
      </c>
      <c r="G17" s="153">
        <v>30</v>
      </c>
      <c r="H17" s="153">
        <v>44</v>
      </c>
      <c r="I17" s="378">
        <v>10</v>
      </c>
      <c r="J17" s="296">
        <v>26</v>
      </c>
      <c r="K17" s="10">
        <v>2</v>
      </c>
      <c r="L17" s="10">
        <v>9</v>
      </c>
      <c r="M17" s="153">
        <v>16</v>
      </c>
      <c r="N17" s="153">
        <v>0</v>
      </c>
      <c r="O17" s="16">
        <v>40000</v>
      </c>
      <c r="P17" s="16">
        <v>0</v>
      </c>
      <c r="Q17" s="172">
        <v>0.12</v>
      </c>
      <c r="R17"/>
      <c r="S17"/>
      <c r="T17"/>
      <c r="U17"/>
      <c r="V17"/>
    </row>
    <row r="18" spans="1:119" x14ac:dyDescent="0.3">
      <c r="A18" s="195" t="s">
        <v>17</v>
      </c>
      <c r="B18" s="41">
        <v>2007</v>
      </c>
      <c r="C18" s="74" t="s">
        <v>34</v>
      </c>
      <c r="D18" s="171">
        <v>153</v>
      </c>
      <c r="E18" s="138">
        <v>45</v>
      </c>
      <c r="F18" s="152">
        <v>268</v>
      </c>
      <c r="G18" s="153">
        <v>117</v>
      </c>
      <c r="H18" s="153">
        <v>69</v>
      </c>
      <c r="I18" s="378">
        <v>11</v>
      </c>
      <c r="J18" s="296">
        <v>12</v>
      </c>
      <c r="K18" s="10">
        <v>13</v>
      </c>
      <c r="L18" s="10">
        <v>25</v>
      </c>
      <c r="M18" s="153">
        <v>16</v>
      </c>
      <c r="N18" s="153">
        <v>2</v>
      </c>
      <c r="O18" s="16">
        <v>98000</v>
      </c>
      <c r="P18" s="16">
        <v>3000</v>
      </c>
      <c r="Q18" s="172">
        <v>1</v>
      </c>
      <c r="R18"/>
      <c r="S18"/>
      <c r="T18"/>
      <c r="U18"/>
      <c r="V18"/>
    </row>
    <row r="19" spans="1:119" x14ac:dyDescent="0.3">
      <c r="A19" s="195" t="s">
        <v>17</v>
      </c>
      <c r="B19" s="41">
        <v>2010</v>
      </c>
      <c r="C19" s="74" t="s">
        <v>35</v>
      </c>
      <c r="D19" s="171">
        <v>52</v>
      </c>
      <c r="E19" s="138">
        <v>11</v>
      </c>
      <c r="F19" s="152">
        <v>52</v>
      </c>
      <c r="G19" s="153">
        <v>25</v>
      </c>
      <c r="H19" s="153">
        <v>10</v>
      </c>
      <c r="I19" s="378">
        <v>2</v>
      </c>
      <c r="J19" s="296">
        <v>1</v>
      </c>
      <c r="K19" s="10">
        <v>6</v>
      </c>
      <c r="L19" s="10">
        <v>7</v>
      </c>
      <c r="M19" s="153">
        <v>0</v>
      </c>
      <c r="N19" s="153">
        <v>0</v>
      </c>
      <c r="O19" s="16">
        <v>0</v>
      </c>
      <c r="P19" s="16">
        <v>0</v>
      </c>
      <c r="Q19" s="196"/>
      <c r="R19"/>
      <c r="S19"/>
      <c r="T19"/>
      <c r="U19"/>
      <c r="V19"/>
    </row>
    <row r="20" spans="1:119" x14ac:dyDescent="0.3">
      <c r="A20" s="195" t="s">
        <v>17</v>
      </c>
      <c r="B20" s="8">
        <v>2018</v>
      </c>
      <c r="C20" s="74" t="s">
        <v>36</v>
      </c>
      <c r="D20" s="171">
        <v>42</v>
      </c>
      <c r="E20" s="139">
        <v>-10</v>
      </c>
      <c r="F20" s="152">
        <v>63</v>
      </c>
      <c r="G20" s="153">
        <v>40</v>
      </c>
      <c r="H20" s="153">
        <v>37</v>
      </c>
      <c r="I20" s="378">
        <v>3</v>
      </c>
      <c r="J20" s="296">
        <v>8</v>
      </c>
      <c r="K20" s="10">
        <v>5</v>
      </c>
      <c r="L20" s="10">
        <v>13</v>
      </c>
      <c r="M20" s="153">
        <v>17</v>
      </c>
      <c r="N20" s="153">
        <v>5</v>
      </c>
      <c r="O20" s="16">
        <v>25750</v>
      </c>
      <c r="P20" s="16">
        <v>11000</v>
      </c>
      <c r="Q20" s="172">
        <v>0.5</v>
      </c>
      <c r="R20"/>
      <c r="S20"/>
      <c r="T20"/>
      <c r="U20"/>
      <c r="V20"/>
    </row>
    <row r="21" spans="1:119" x14ac:dyDescent="0.3">
      <c r="A21" s="195" t="s">
        <v>17</v>
      </c>
      <c r="B21" s="8">
        <v>2004</v>
      </c>
      <c r="C21" s="74" t="s">
        <v>37</v>
      </c>
      <c r="D21" s="171">
        <v>128</v>
      </c>
      <c r="E21" s="137">
        <v>24</v>
      </c>
      <c r="F21" s="152">
        <v>144</v>
      </c>
      <c r="G21" s="153">
        <v>41</v>
      </c>
      <c r="H21" s="153">
        <v>66</v>
      </c>
      <c r="I21" s="378">
        <v>31</v>
      </c>
      <c r="J21" s="296">
        <v>35</v>
      </c>
      <c r="K21" s="10">
        <v>11</v>
      </c>
      <c r="L21" s="10">
        <v>12</v>
      </c>
      <c r="M21" s="153">
        <v>14</v>
      </c>
      <c r="N21" s="153">
        <v>0</v>
      </c>
      <c r="O21" s="16">
        <v>21000</v>
      </c>
      <c r="P21" s="16">
        <v>0</v>
      </c>
      <c r="Q21" s="196"/>
      <c r="R21"/>
      <c r="S21"/>
      <c r="T21"/>
      <c r="U21"/>
      <c r="V21"/>
    </row>
    <row r="22" spans="1:119" x14ac:dyDescent="0.3">
      <c r="A22" s="195" t="s">
        <v>17</v>
      </c>
      <c r="B22" s="8">
        <v>2000</v>
      </c>
      <c r="C22" s="74" t="s">
        <v>38</v>
      </c>
      <c r="D22" s="171">
        <v>235</v>
      </c>
      <c r="E22" s="137">
        <v>75</v>
      </c>
      <c r="F22" s="152">
        <v>358</v>
      </c>
      <c r="G22" s="153">
        <v>79</v>
      </c>
      <c r="H22" s="153">
        <v>92</v>
      </c>
      <c r="I22" s="378">
        <v>18</v>
      </c>
      <c r="J22" s="296">
        <v>72</v>
      </c>
      <c r="K22" s="10">
        <v>16</v>
      </c>
      <c r="L22" s="10">
        <v>33</v>
      </c>
      <c r="M22" s="153">
        <v>16</v>
      </c>
      <c r="N22" s="153">
        <v>0</v>
      </c>
      <c r="O22" s="16">
        <v>82000</v>
      </c>
      <c r="P22" s="16">
        <v>0</v>
      </c>
      <c r="Q22" s="172">
        <v>0.5</v>
      </c>
      <c r="R22"/>
      <c r="S22"/>
      <c r="T22"/>
      <c r="U22"/>
      <c r="V22"/>
    </row>
    <row r="23" spans="1:119" x14ac:dyDescent="0.3">
      <c r="A23" s="195" t="s">
        <v>17</v>
      </c>
      <c r="B23" s="8">
        <v>2006</v>
      </c>
      <c r="C23" s="74" t="s">
        <v>39</v>
      </c>
      <c r="D23" s="171">
        <v>23</v>
      </c>
      <c r="E23" s="137">
        <v>16</v>
      </c>
      <c r="F23" s="152">
        <v>57</v>
      </c>
      <c r="G23" s="153">
        <v>21</v>
      </c>
      <c r="H23" s="153">
        <v>21</v>
      </c>
      <c r="I23" s="378">
        <v>7</v>
      </c>
      <c r="J23" s="296">
        <v>24</v>
      </c>
      <c r="K23" s="10">
        <v>5</v>
      </c>
      <c r="L23" s="10">
        <v>16</v>
      </c>
      <c r="M23" s="153">
        <v>3</v>
      </c>
      <c r="N23" s="153">
        <v>0</v>
      </c>
      <c r="O23" s="16">
        <v>15000</v>
      </c>
      <c r="P23" s="16">
        <v>0</v>
      </c>
      <c r="Q23" s="172">
        <v>0.375</v>
      </c>
      <c r="R23"/>
      <c r="S23"/>
      <c r="T23"/>
      <c r="U23"/>
      <c r="V23"/>
    </row>
    <row r="24" spans="1:119" x14ac:dyDescent="0.3">
      <c r="A24" s="195" t="s">
        <v>17</v>
      </c>
      <c r="B24" s="8">
        <v>2004</v>
      </c>
      <c r="C24" s="74" t="s">
        <v>40</v>
      </c>
      <c r="D24" s="171">
        <v>44</v>
      </c>
      <c r="E24" s="137">
        <v>4</v>
      </c>
      <c r="F24" s="152">
        <v>121</v>
      </c>
      <c r="G24" s="153">
        <v>33</v>
      </c>
      <c r="H24" s="153">
        <v>60</v>
      </c>
      <c r="I24" s="378">
        <v>16</v>
      </c>
      <c r="J24" s="296">
        <v>22</v>
      </c>
      <c r="K24" s="10">
        <v>4</v>
      </c>
      <c r="L24" s="10">
        <v>20</v>
      </c>
      <c r="M24" s="153">
        <v>8</v>
      </c>
      <c r="N24" s="153">
        <v>0</v>
      </c>
      <c r="O24" s="16">
        <v>44750</v>
      </c>
      <c r="P24" s="16">
        <v>0</v>
      </c>
      <c r="Q24" s="172">
        <v>0.25</v>
      </c>
      <c r="R24"/>
      <c r="S24"/>
      <c r="T24"/>
      <c r="U24"/>
      <c r="V24"/>
    </row>
    <row r="25" spans="1:119" x14ac:dyDescent="0.3">
      <c r="A25" s="197" t="s">
        <v>41</v>
      </c>
      <c r="B25" s="8">
        <v>2005</v>
      </c>
      <c r="C25" s="162" t="s">
        <v>42</v>
      </c>
      <c r="D25" s="171">
        <v>43</v>
      </c>
      <c r="E25" s="137">
        <v>21</v>
      </c>
      <c r="F25" s="152">
        <v>100</v>
      </c>
      <c r="G25" s="153">
        <v>9</v>
      </c>
      <c r="H25" s="153">
        <v>44</v>
      </c>
      <c r="I25" s="378">
        <v>8</v>
      </c>
      <c r="J25" s="296">
        <v>20</v>
      </c>
      <c r="K25" s="10">
        <v>1</v>
      </c>
      <c r="L25" s="10">
        <v>12</v>
      </c>
      <c r="M25" s="153">
        <v>7</v>
      </c>
      <c r="N25" s="153">
        <v>0</v>
      </c>
      <c r="O25" s="16">
        <v>14500</v>
      </c>
      <c r="P25" s="16">
        <v>0</v>
      </c>
      <c r="Q25" s="172">
        <v>0.5</v>
      </c>
      <c r="R25" s="7"/>
      <c r="S25"/>
      <c r="T25"/>
      <c r="U25"/>
      <c r="V25"/>
    </row>
    <row r="26" spans="1:119" x14ac:dyDescent="0.3">
      <c r="A26" s="195" t="s">
        <v>41</v>
      </c>
      <c r="B26" s="8">
        <v>2011</v>
      </c>
      <c r="C26" s="74" t="s">
        <v>43</v>
      </c>
      <c r="D26" s="171">
        <v>131</v>
      </c>
      <c r="E26" s="137">
        <v>19</v>
      </c>
      <c r="F26" s="152">
        <v>173</v>
      </c>
      <c r="G26" s="153">
        <v>20</v>
      </c>
      <c r="H26" s="153">
        <v>17</v>
      </c>
      <c r="I26" s="378">
        <v>1</v>
      </c>
      <c r="J26" s="296">
        <v>5</v>
      </c>
      <c r="K26" s="10">
        <v>28</v>
      </c>
      <c r="L26" s="10">
        <v>18</v>
      </c>
      <c r="M26" s="153">
        <v>5</v>
      </c>
      <c r="N26" s="153">
        <v>0</v>
      </c>
      <c r="O26" s="16">
        <v>8750</v>
      </c>
      <c r="P26" s="16">
        <v>0</v>
      </c>
      <c r="Q26" s="196"/>
      <c r="R26"/>
      <c r="S26"/>
      <c r="T26"/>
      <c r="U26"/>
      <c r="V26"/>
    </row>
    <row r="27" spans="1:119" x14ac:dyDescent="0.3">
      <c r="A27" s="195" t="s">
        <v>41</v>
      </c>
      <c r="B27" s="8">
        <v>2008</v>
      </c>
      <c r="C27" s="74" t="s">
        <v>44</v>
      </c>
      <c r="D27" s="171">
        <v>118</v>
      </c>
      <c r="E27" s="137">
        <v>43</v>
      </c>
      <c r="F27" s="152">
        <v>160</v>
      </c>
      <c r="G27" s="153">
        <v>32</v>
      </c>
      <c r="H27" s="153">
        <v>52</v>
      </c>
      <c r="I27" s="378">
        <v>6</v>
      </c>
      <c r="J27" s="296">
        <v>47</v>
      </c>
      <c r="K27" s="10">
        <v>15</v>
      </c>
      <c r="L27" s="10">
        <v>20</v>
      </c>
      <c r="M27" s="153">
        <v>22</v>
      </c>
      <c r="N27" s="153">
        <v>0</v>
      </c>
      <c r="O27" s="16">
        <v>25750</v>
      </c>
      <c r="P27" s="16">
        <v>0</v>
      </c>
      <c r="Q27" s="196"/>
      <c r="R27"/>
      <c r="S27"/>
      <c r="T27"/>
      <c r="U27"/>
      <c r="V27"/>
    </row>
    <row r="28" spans="1:119" x14ac:dyDescent="0.3">
      <c r="A28" s="195" t="s">
        <v>41</v>
      </c>
      <c r="B28" s="8">
        <v>2006</v>
      </c>
      <c r="C28" s="74" t="s">
        <v>45</v>
      </c>
      <c r="D28" s="171">
        <v>210</v>
      </c>
      <c r="E28" s="137">
        <v>22</v>
      </c>
      <c r="F28" s="152">
        <v>279</v>
      </c>
      <c r="G28" s="153">
        <v>89</v>
      </c>
      <c r="H28" s="153">
        <v>136</v>
      </c>
      <c r="I28" s="378">
        <v>17</v>
      </c>
      <c r="J28" s="296">
        <v>13</v>
      </c>
      <c r="K28" s="10">
        <v>30</v>
      </c>
      <c r="L28" s="10">
        <v>17</v>
      </c>
      <c r="M28" s="153">
        <v>24</v>
      </c>
      <c r="N28" s="153">
        <v>2</v>
      </c>
      <c r="O28" s="16">
        <v>76000</v>
      </c>
      <c r="P28" s="16">
        <v>4000</v>
      </c>
      <c r="Q28" s="172">
        <v>1.1000000000000001</v>
      </c>
      <c r="R28"/>
      <c r="S28"/>
      <c r="T28"/>
      <c r="U28"/>
      <c r="V28"/>
    </row>
    <row r="29" spans="1:119" x14ac:dyDescent="0.3">
      <c r="A29" s="197" t="s">
        <v>41</v>
      </c>
      <c r="B29" s="8">
        <v>2011</v>
      </c>
      <c r="C29" s="75" t="s">
        <v>46</v>
      </c>
      <c r="D29" s="171">
        <v>29</v>
      </c>
      <c r="E29" s="139">
        <v>-24</v>
      </c>
      <c r="F29" s="152">
        <v>38</v>
      </c>
      <c r="G29" s="153">
        <v>16</v>
      </c>
      <c r="H29" s="153">
        <v>5</v>
      </c>
      <c r="I29" s="378">
        <v>3</v>
      </c>
      <c r="J29" s="296">
        <v>4</v>
      </c>
      <c r="K29" s="10">
        <v>12</v>
      </c>
      <c r="L29" s="10">
        <v>10</v>
      </c>
      <c r="M29" s="153">
        <v>4</v>
      </c>
      <c r="N29" s="153">
        <v>0</v>
      </c>
      <c r="O29" s="16">
        <v>1500</v>
      </c>
      <c r="P29" s="16">
        <v>0</v>
      </c>
      <c r="Q29" s="196"/>
      <c r="R29" s="7"/>
      <c r="S29"/>
      <c r="T29"/>
      <c r="U29"/>
      <c r="V29"/>
    </row>
    <row r="30" spans="1:119" x14ac:dyDescent="0.3">
      <c r="A30" s="195" t="s">
        <v>41</v>
      </c>
      <c r="B30" s="8">
        <v>2018</v>
      </c>
      <c r="C30" s="74" t="s">
        <v>47</v>
      </c>
      <c r="D30" s="171">
        <v>50</v>
      </c>
      <c r="E30" s="137">
        <v>12</v>
      </c>
      <c r="F30" s="152">
        <v>50</v>
      </c>
      <c r="G30" s="153">
        <v>6</v>
      </c>
      <c r="H30" s="153">
        <v>10</v>
      </c>
      <c r="I30" s="378">
        <v>5</v>
      </c>
      <c r="J30" s="296">
        <v>1</v>
      </c>
      <c r="K30" s="10">
        <v>7</v>
      </c>
      <c r="L30" s="10">
        <v>4</v>
      </c>
      <c r="M30" s="153">
        <v>29</v>
      </c>
      <c r="N30" s="153">
        <v>5</v>
      </c>
      <c r="O30" s="16">
        <v>54000</v>
      </c>
      <c r="P30" s="16">
        <v>15000</v>
      </c>
      <c r="Q30" s="196"/>
      <c r="R30"/>
      <c r="S30"/>
      <c r="T30"/>
      <c r="U30"/>
      <c r="V30"/>
    </row>
    <row r="31" spans="1:119" x14ac:dyDescent="0.3">
      <c r="A31" s="195" t="s">
        <v>41</v>
      </c>
      <c r="B31" s="8">
        <v>2010</v>
      </c>
      <c r="C31" s="74" t="s">
        <v>48</v>
      </c>
      <c r="D31" s="171">
        <v>78</v>
      </c>
      <c r="E31" s="137">
        <v>5</v>
      </c>
      <c r="F31" s="152">
        <v>163</v>
      </c>
      <c r="G31" s="153">
        <v>33</v>
      </c>
      <c r="H31" s="153">
        <v>36</v>
      </c>
      <c r="I31" s="378">
        <v>6</v>
      </c>
      <c r="J31" s="296">
        <v>32</v>
      </c>
      <c r="K31" s="10">
        <v>5</v>
      </c>
      <c r="L31" s="10">
        <v>13</v>
      </c>
      <c r="M31" s="153">
        <v>28</v>
      </c>
      <c r="N31" s="153">
        <v>0</v>
      </c>
      <c r="O31" s="16">
        <v>58000</v>
      </c>
      <c r="P31" s="16">
        <v>0</v>
      </c>
      <c r="Q31" s="196"/>
      <c r="R31"/>
      <c r="S31" s="9"/>
      <c r="T31" s="9"/>
      <c r="U31"/>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row>
    <row r="32" spans="1:119" x14ac:dyDescent="0.3">
      <c r="A32" s="195" t="s">
        <v>41</v>
      </c>
      <c r="B32" s="8">
        <v>2006</v>
      </c>
      <c r="C32" s="74" t="s">
        <v>49</v>
      </c>
      <c r="D32" s="171">
        <v>66</v>
      </c>
      <c r="E32" s="139">
        <v>-20</v>
      </c>
      <c r="F32" s="152">
        <v>105</v>
      </c>
      <c r="G32" s="153">
        <v>27</v>
      </c>
      <c r="H32" s="153">
        <v>51</v>
      </c>
      <c r="I32" s="378">
        <v>8</v>
      </c>
      <c r="J32" s="296">
        <v>8</v>
      </c>
      <c r="K32" s="10">
        <v>5</v>
      </c>
      <c r="L32" s="10">
        <v>20</v>
      </c>
      <c r="M32" s="153">
        <v>8</v>
      </c>
      <c r="N32" s="153">
        <v>0</v>
      </c>
      <c r="O32" s="16">
        <v>40000</v>
      </c>
      <c r="P32" s="16">
        <v>0</v>
      </c>
      <c r="Q32" s="196"/>
      <c r="R32"/>
      <c r="S32"/>
      <c r="T32"/>
      <c r="U32"/>
      <c r="V32"/>
    </row>
    <row r="33" spans="1:119" x14ac:dyDescent="0.3">
      <c r="A33" s="195" t="s">
        <v>41</v>
      </c>
      <c r="B33" s="8">
        <v>2011</v>
      </c>
      <c r="C33" s="74" t="s">
        <v>50</v>
      </c>
      <c r="D33" s="171">
        <v>64</v>
      </c>
      <c r="E33" s="137">
        <v>22</v>
      </c>
      <c r="F33" s="152">
        <v>64</v>
      </c>
      <c r="G33" s="153">
        <v>17</v>
      </c>
      <c r="H33" s="153">
        <v>20</v>
      </c>
      <c r="I33" s="378">
        <v>2</v>
      </c>
      <c r="J33" s="296">
        <v>1</v>
      </c>
      <c r="K33" s="10">
        <v>16</v>
      </c>
      <c r="L33" s="10">
        <v>8</v>
      </c>
      <c r="M33" s="153">
        <v>8</v>
      </c>
      <c r="N33" s="153">
        <v>0</v>
      </c>
      <c r="O33" s="16">
        <v>12000</v>
      </c>
      <c r="P33" s="16">
        <v>0</v>
      </c>
      <c r="Q33" s="196"/>
      <c r="R33"/>
      <c r="S33"/>
      <c r="T33"/>
      <c r="U33"/>
      <c r="V33"/>
    </row>
    <row r="34" spans="1:119" x14ac:dyDescent="0.3">
      <c r="A34" s="195" t="s">
        <v>41</v>
      </c>
      <c r="B34" s="8">
        <v>2009</v>
      </c>
      <c r="C34" s="74" t="s">
        <v>51</v>
      </c>
      <c r="D34" s="171">
        <v>99</v>
      </c>
      <c r="E34" s="137">
        <v>17</v>
      </c>
      <c r="F34" s="152">
        <v>114</v>
      </c>
      <c r="G34" s="153">
        <v>42</v>
      </c>
      <c r="H34" s="153">
        <v>25</v>
      </c>
      <c r="I34" s="378">
        <v>5</v>
      </c>
      <c r="J34" s="296">
        <v>7</v>
      </c>
      <c r="K34" s="10">
        <v>7</v>
      </c>
      <c r="L34" s="10">
        <v>12</v>
      </c>
      <c r="M34" s="153">
        <v>4</v>
      </c>
      <c r="N34" s="153">
        <v>0</v>
      </c>
      <c r="O34" s="16">
        <v>15000</v>
      </c>
      <c r="P34" s="16">
        <v>0</v>
      </c>
      <c r="Q34" s="196"/>
      <c r="R34"/>
      <c r="S34"/>
      <c r="T34"/>
      <c r="U34"/>
      <c r="V34"/>
    </row>
    <row r="35" spans="1:119" x14ac:dyDescent="0.3">
      <c r="A35" s="195" t="s">
        <v>41</v>
      </c>
      <c r="B35" s="8">
        <v>2010</v>
      </c>
      <c r="C35" s="74" t="s">
        <v>52</v>
      </c>
      <c r="D35" s="171">
        <v>74</v>
      </c>
      <c r="E35" s="139">
        <v>-7</v>
      </c>
      <c r="F35" s="152">
        <v>76</v>
      </c>
      <c r="G35" s="153">
        <v>28</v>
      </c>
      <c r="H35" s="153">
        <v>11</v>
      </c>
      <c r="I35" s="378">
        <v>1</v>
      </c>
      <c r="J35" s="296">
        <v>3</v>
      </c>
      <c r="K35" s="10">
        <v>3</v>
      </c>
      <c r="L35" s="10">
        <v>10</v>
      </c>
      <c r="M35" s="153">
        <v>3</v>
      </c>
      <c r="N35" s="153">
        <v>0</v>
      </c>
      <c r="O35" s="16">
        <v>4500</v>
      </c>
      <c r="P35" s="16">
        <v>0</v>
      </c>
      <c r="Q35" s="198"/>
      <c r="R35"/>
      <c r="S35"/>
      <c r="T35"/>
      <c r="U35"/>
      <c r="V35"/>
    </row>
    <row r="36" spans="1:119" x14ac:dyDescent="0.3">
      <c r="A36" s="195" t="s">
        <v>41</v>
      </c>
      <c r="B36" s="8">
        <v>2007</v>
      </c>
      <c r="C36" s="74" t="s">
        <v>53</v>
      </c>
      <c r="D36" s="171">
        <v>252</v>
      </c>
      <c r="E36" s="137">
        <v>44</v>
      </c>
      <c r="F36" s="152">
        <v>285</v>
      </c>
      <c r="G36" s="153">
        <v>60</v>
      </c>
      <c r="H36" s="153">
        <v>68</v>
      </c>
      <c r="I36" s="378">
        <v>7</v>
      </c>
      <c r="J36" s="296">
        <v>28</v>
      </c>
      <c r="K36" s="10">
        <v>8</v>
      </c>
      <c r="L36" s="10">
        <v>11</v>
      </c>
      <c r="M36" s="153">
        <v>8</v>
      </c>
      <c r="N36" s="153">
        <v>0</v>
      </c>
      <c r="O36" s="16">
        <v>37100</v>
      </c>
      <c r="P36" s="16">
        <v>0</v>
      </c>
      <c r="Q36" s="196"/>
      <c r="R36"/>
      <c r="S36"/>
      <c r="T36"/>
      <c r="U36"/>
      <c r="V36"/>
    </row>
    <row r="37" spans="1:119" x14ac:dyDescent="0.3">
      <c r="A37" s="195" t="s">
        <v>41</v>
      </c>
      <c r="B37" s="8">
        <v>2007</v>
      </c>
      <c r="C37" s="74" t="s">
        <v>54</v>
      </c>
      <c r="D37" s="171">
        <v>156</v>
      </c>
      <c r="E37" s="137">
        <v>55</v>
      </c>
      <c r="F37" s="152">
        <v>249</v>
      </c>
      <c r="G37" s="153">
        <v>39</v>
      </c>
      <c r="H37" s="153">
        <v>51</v>
      </c>
      <c r="I37" s="378">
        <v>10</v>
      </c>
      <c r="J37" s="296">
        <v>39</v>
      </c>
      <c r="K37" s="10">
        <v>26</v>
      </c>
      <c r="L37" s="10">
        <v>9</v>
      </c>
      <c r="M37" s="153">
        <v>20</v>
      </c>
      <c r="N37" s="153">
        <v>0</v>
      </c>
      <c r="O37" s="16">
        <v>33500</v>
      </c>
      <c r="P37" s="16">
        <v>0</v>
      </c>
      <c r="Q37" s="196"/>
      <c r="R37"/>
      <c r="S37"/>
      <c r="T37"/>
      <c r="U37"/>
      <c r="V37"/>
    </row>
    <row r="38" spans="1:119" x14ac:dyDescent="0.3">
      <c r="A38" s="195" t="s">
        <v>41</v>
      </c>
      <c r="B38" s="8">
        <v>2011</v>
      </c>
      <c r="C38" s="74" t="s">
        <v>55</v>
      </c>
      <c r="D38" s="171">
        <v>43</v>
      </c>
      <c r="E38" s="139">
        <v>-23</v>
      </c>
      <c r="F38" s="152">
        <v>63</v>
      </c>
      <c r="G38" s="153">
        <v>36</v>
      </c>
      <c r="H38" s="153">
        <v>6</v>
      </c>
      <c r="I38" s="136"/>
      <c r="J38" s="296">
        <v>9</v>
      </c>
      <c r="K38" s="10">
        <v>4</v>
      </c>
      <c r="L38" s="10">
        <v>9</v>
      </c>
      <c r="M38" s="153">
        <v>2</v>
      </c>
      <c r="N38" s="153">
        <v>0</v>
      </c>
      <c r="O38" s="16">
        <v>2000</v>
      </c>
      <c r="P38" s="16">
        <v>0</v>
      </c>
      <c r="Q38" s="196"/>
      <c r="R38"/>
      <c r="S38"/>
      <c r="T38"/>
      <c r="U38"/>
      <c r="V38"/>
    </row>
    <row r="39" spans="1:119" x14ac:dyDescent="0.3">
      <c r="A39" s="195" t="s">
        <v>41</v>
      </c>
      <c r="B39" s="8">
        <v>2009</v>
      </c>
      <c r="C39" s="74" t="s">
        <v>56</v>
      </c>
      <c r="D39" s="171">
        <v>55</v>
      </c>
      <c r="E39" s="137">
        <v>16</v>
      </c>
      <c r="F39" s="152">
        <v>72</v>
      </c>
      <c r="G39" s="153">
        <v>31</v>
      </c>
      <c r="H39" s="153">
        <v>31</v>
      </c>
      <c r="I39" s="378">
        <v>5</v>
      </c>
      <c r="J39" s="296">
        <v>9</v>
      </c>
      <c r="K39" s="10">
        <v>5</v>
      </c>
      <c r="L39" s="10">
        <v>13</v>
      </c>
      <c r="M39" s="153">
        <v>10</v>
      </c>
      <c r="N39" s="153">
        <v>0</v>
      </c>
      <c r="O39" s="16">
        <v>38000</v>
      </c>
      <c r="P39" s="16">
        <v>0</v>
      </c>
      <c r="Q39" s="172">
        <v>0.125</v>
      </c>
      <c r="R39"/>
      <c r="S39"/>
      <c r="T39"/>
      <c r="U39"/>
      <c r="V39"/>
    </row>
    <row r="40" spans="1:119" x14ac:dyDescent="0.3">
      <c r="A40" s="195" t="s">
        <v>41</v>
      </c>
      <c r="B40" s="8">
        <v>2019</v>
      </c>
      <c r="C40" s="74" t="s">
        <v>57</v>
      </c>
      <c r="D40" s="171">
        <v>56</v>
      </c>
      <c r="E40" s="137">
        <v>8</v>
      </c>
      <c r="F40" s="152">
        <v>99</v>
      </c>
      <c r="G40" s="153">
        <v>9</v>
      </c>
      <c r="H40" s="153">
        <v>5</v>
      </c>
      <c r="I40" s="136"/>
      <c r="J40" s="296">
        <v>2</v>
      </c>
      <c r="K40" s="10">
        <v>2</v>
      </c>
      <c r="L40" s="10">
        <v>4</v>
      </c>
      <c r="M40" s="153">
        <v>4</v>
      </c>
      <c r="N40" s="153">
        <v>0</v>
      </c>
      <c r="O40" s="16">
        <v>12000</v>
      </c>
      <c r="P40" s="16">
        <v>0</v>
      </c>
      <c r="Q40" s="196"/>
      <c r="R40"/>
      <c r="S40"/>
      <c r="T40" s="42"/>
      <c r="U40"/>
      <c r="V40"/>
    </row>
    <row r="41" spans="1:119" ht="15" customHeight="1" x14ac:dyDescent="0.3">
      <c r="A41" s="195" t="s">
        <v>41</v>
      </c>
      <c r="B41" s="8">
        <v>2003</v>
      </c>
      <c r="C41" s="74" t="s">
        <v>58</v>
      </c>
      <c r="D41" s="171">
        <v>203</v>
      </c>
      <c r="E41" s="137">
        <v>61</v>
      </c>
      <c r="F41" s="152">
        <v>229</v>
      </c>
      <c r="G41" s="153">
        <v>93</v>
      </c>
      <c r="H41" s="153">
        <v>114</v>
      </c>
      <c r="I41" s="378">
        <v>20</v>
      </c>
      <c r="J41" s="296">
        <v>30</v>
      </c>
      <c r="K41" s="10">
        <v>11</v>
      </c>
      <c r="L41" s="10">
        <v>21</v>
      </c>
      <c r="M41" s="153">
        <v>22</v>
      </c>
      <c r="N41" s="153">
        <v>10</v>
      </c>
      <c r="O41" s="16">
        <v>67500</v>
      </c>
      <c r="P41" s="16">
        <v>55000</v>
      </c>
      <c r="Q41" s="196"/>
      <c r="R41"/>
      <c r="S41"/>
      <c r="T41" s="43"/>
      <c r="U41"/>
      <c r="V41"/>
    </row>
    <row r="42" spans="1:119" x14ac:dyDescent="0.3">
      <c r="A42" s="195" t="s">
        <v>41</v>
      </c>
      <c r="B42" s="125">
        <v>2014</v>
      </c>
      <c r="C42" s="126" t="s">
        <v>59</v>
      </c>
      <c r="D42" s="171">
        <v>184</v>
      </c>
      <c r="E42" s="138">
        <v>64</v>
      </c>
      <c r="F42" s="152">
        <v>193</v>
      </c>
      <c r="G42" s="153">
        <v>56</v>
      </c>
      <c r="H42" s="153">
        <v>82</v>
      </c>
      <c r="I42" s="378">
        <v>11</v>
      </c>
      <c r="J42" s="296">
        <v>44</v>
      </c>
      <c r="K42" s="10">
        <v>12</v>
      </c>
      <c r="L42" s="10">
        <v>11</v>
      </c>
      <c r="M42" s="153">
        <v>15</v>
      </c>
      <c r="N42" s="153">
        <v>1</v>
      </c>
      <c r="O42" s="16">
        <v>28500</v>
      </c>
      <c r="P42" s="16">
        <v>4000</v>
      </c>
      <c r="Q42" s="196"/>
      <c r="R42"/>
      <c r="S42"/>
      <c r="T42"/>
      <c r="U42"/>
      <c r="V42"/>
    </row>
    <row r="43" spans="1:119" s="7" customFormat="1" x14ac:dyDescent="0.3">
      <c r="A43" s="195" t="s">
        <v>41</v>
      </c>
      <c r="B43" s="41">
        <v>2004</v>
      </c>
      <c r="C43" s="126" t="s">
        <v>60</v>
      </c>
      <c r="D43" s="171">
        <v>265</v>
      </c>
      <c r="E43" s="138">
        <v>81</v>
      </c>
      <c r="F43" s="152">
        <v>445</v>
      </c>
      <c r="G43" s="153">
        <v>129</v>
      </c>
      <c r="H43" s="153">
        <v>223</v>
      </c>
      <c r="I43" s="378">
        <v>49</v>
      </c>
      <c r="J43" s="296">
        <v>91</v>
      </c>
      <c r="K43" s="10">
        <v>36</v>
      </c>
      <c r="L43" s="10">
        <v>16</v>
      </c>
      <c r="M43" s="153">
        <v>16</v>
      </c>
      <c r="N43" s="153">
        <v>0</v>
      </c>
      <c r="O43" s="16">
        <v>95000</v>
      </c>
      <c r="P43" s="16">
        <v>0</v>
      </c>
      <c r="Q43" s="196"/>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row>
    <row r="44" spans="1:119" s="7" customFormat="1" ht="15.6" x14ac:dyDescent="0.3">
      <c r="A44" s="195" t="s">
        <v>41</v>
      </c>
      <c r="B44" s="41">
        <v>2024</v>
      </c>
      <c r="C44" s="126" t="s">
        <v>61</v>
      </c>
      <c r="D44" s="171">
        <v>33</v>
      </c>
      <c r="E44" s="138">
        <v>33</v>
      </c>
      <c r="F44" s="152">
        <v>34</v>
      </c>
      <c r="G44" s="153">
        <v>13</v>
      </c>
      <c r="H44" s="153"/>
      <c r="I44" s="378"/>
      <c r="J44" s="296">
        <v>1</v>
      </c>
      <c r="K44" s="10">
        <v>5</v>
      </c>
      <c r="L44" s="10">
        <v>8</v>
      </c>
      <c r="M44" s="153">
        <v>0</v>
      </c>
      <c r="N44" s="153">
        <v>0</v>
      </c>
      <c r="O44" s="16">
        <v>0</v>
      </c>
      <c r="P44" s="16">
        <v>0</v>
      </c>
      <c r="Q44" s="196"/>
      <c r="R44" s="9"/>
      <c r="S44"/>
      <c r="T44" s="43"/>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row>
    <row r="45" spans="1:119" x14ac:dyDescent="0.3">
      <c r="A45" s="195" t="s">
        <v>41</v>
      </c>
      <c r="B45" s="41">
        <v>2008</v>
      </c>
      <c r="C45" s="126" t="s">
        <v>62</v>
      </c>
      <c r="D45" s="171">
        <v>186</v>
      </c>
      <c r="E45" s="138">
        <v>40</v>
      </c>
      <c r="F45" s="152">
        <v>415</v>
      </c>
      <c r="G45" s="153">
        <v>64</v>
      </c>
      <c r="H45" s="153">
        <v>165</v>
      </c>
      <c r="I45" s="378">
        <v>24</v>
      </c>
      <c r="J45" s="296">
        <v>99</v>
      </c>
      <c r="K45" s="10">
        <v>7</v>
      </c>
      <c r="L45" s="10">
        <v>18</v>
      </c>
      <c r="M45" s="153">
        <v>13</v>
      </c>
      <c r="N45" s="153">
        <v>5</v>
      </c>
      <c r="O45" s="16">
        <v>75500</v>
      </c>
      <c r="P45" s="16">
        <v>14500</v>
      </c>
      <c r="Q45" s="172">
        <v>1</v>
      </c>
      <c r="R45"/>
      <c r="S45"/>
      <c r="T45"/>
      <c r="U45"/>
      <c r="V45"/>
    </row>
    <row r="46" spans="1:119" x14ac:dyDescent="0.3">
      <c r="A46" s="195" t="s">
        <v>41</v>
      </c>
      <c r="B46" s="41">
        <v>2006</v>
      </c>
      <c r="C46" s="126" t="s">
        <v>63</v>
      </c>
      <c r="D46" s="171">
        <v>198</v>
      </c>
      <c r="E46" s="140">
        <v>-40</v>
      </c>
      <c r="F46" s="152">
        <v>311</v>
      </c>
      <c r="G46" s="153">
        <v>76</v>
      </c>
      <c r="H46" s="153">
        <v>92</v>
      </c>
      <c r="I46" s="378">
        <v>17</v>
      </c>
      <c r="J46" s="296">
        <v>13</v>
      </c>
      <c r="K46" s="10">
        <v>13</v>
      </c>
      <c r="L46" s="10">
        <v>13</v>
      </c>
      <c r="M46" s="153">
        <v>13</v>
      </c>
      <c r="N46" s="153">
        <v>0</v>
      </c>
      <c r="O46" s="16">
        <v>74000</v>
      </c>
      <c r="P46" s="16">
        <v>0</v>
      </c>
      <c r="Q46" s="172">
        <v>1</v>
      </c>
      <c r="R46"/>
      <c r="S46" s="9"/>
      <c r="T46" s="9"/>
      <c r="U46"/>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c r="DA46" s="9"/>
      <c r="DB46" s="9"/>
      <c r="DC46" s="9"/>
      <c r="DD46" s="9"/>
      <c r="DE46" s="9"/>
      <c r="DF46" s="9"/>
      <c r="DG46" s="9"/>
      <c r="DH46" s="9"/>
      <c r="DI46" s="9"/>
      <c r="DJ46" s="9"/>
      <c r="DK46" s="9"/>
      <c r="DL46" s="9"/>
      <c r="DM46" s="9"/>
      <c r="DN46" s="9"/>
      <c r="DO46" s="9"/>
    </row>
    <row r="47" spans="1:119" ht="15.6" x14ac:dyDescent="0.3">
      <c r="A47" s="195" t="s">
        <v>41</v>
      </c>
      <c r="B47" s="41">
        <v>2008</v>
      </c>
      <c r="C47" s="74" t="s">
        <v>64</v>
      </c>
      <c r="D47" s="171">
        <v>45</v>
      </c>
      <c r="E47" s="140">
        <v>-5</v>
      </c>
      <c r="F47" s="152">
        <v>68</v>
      </c>
      <c r="G47" s="153">
        <v>18</v>
      </c>
      <c r="H47" s="153">
        <v>8</v>
      </c>
      <c r="I47" s="378">
        <v>2</v>
      </c>
      <c r="J47" s="296">
        <v>3</v>
      </c>
      <c r="K47" s="10">
        <v>3</v>
      </c>
      <c r="L47" s="10">
        <v>12</v>
      </c>
      <c r="M47" s="153">
        <v>4</v>
      </c>
      <c r="N47" s="153">
        <v>1</v>
      </c>
      <c r="O47" s="16">
        <v>20000</v>
      </c>
      <c r="P47" s="16">
        <v>2500</v>
      </c>
      <c r="Q47" s="196"/>
      <c r="R47"/>
      <c r="S47"/>
      <c r="T47" s="43"/>
      <c r="U47"/>
      <c r="V47"/>
    </row>
    <row r="48" spans="1:119" s="7" customFormat="1" x14ac:dyDescent="0.3">
      <c r="A48" s="195" t="s">
        <v>65</v>
      </c>
      <c r="B48" s="8">
        <v>2007</v>
      </c>
      <c r="C48" s="74" t="s">
        <v>66</v>
      </c>
      <c r="D48" s="171">
        <v>108</v>
      </c>
      <c r="E48" s="139">
        <v>-46</v>
      </c>
      <c r="F48" s="152">
        <v>199</v>
      </c>
      <c r="G48" s="153">
        <v>41</v>
      </c>
      <c r="H48" s="153">
        <v>56</v>
      </c>
      <c r="I48" s="378">
        <v>8</v>
      </c>
      <c r="J48" s="296">
        <v>21</v>
      </c>
      <c r="K48" s="10">
        <v>18</v>
      </c>
      <c r="L48" s="10">
        <v>17</v>
      </c>
      <c r="M48" s="153">
        <v>16</v>
      </c>
      <c r="N48" s="153">
        <v>0</v>
      </c>
      <c r="O48" s="16">
        <v>76150</v>
      </c>
      <c r="P48" s="16">
        <v>0</v>
      </c>
      <c r="Q48" s="172">
        <v>0.75</v>
      </c>
    </row>
    <row r="49" spans="1:119" x14ac:dyDescent="0.3">
      <c r="A49" s="195" t="s">
        <v>65</v>
      </c>
      <c r="B49" s="8">
        <v>2020</v>
      </c>
      <c r="C49" s="74" t="s">
        <v>67</v>
      </c>
      <c r="D49" s="171">
        <v>64</v>
      </c>
      <c r="E49" s="137">
        <v>26</v>
      </c>
      <c r="F49" s="152">
        <v>91</v>
      </c>
      <c r="G49" s="153">
        <v>35</v>
      </c>
      <c r="H49" s="153">
        <v>16</v>
      </c>
      <c r="I49" s="378">
        <v>7</v>
      </c>
      <c r="J49" s="296">
        <v>5</v>
      </c>
      <c r="K49" s="10">
        <v>5</v>
      </c>
      <c r="L49" s="10">
        <v>9</v>
      </c>
      <c r="M49" s="153">
        <v>4</v>
      </c>
      <c r="N49" s="153">
        <v>1</v>
      </c>
      <c r="O49" s="16">
        <v>8000</v>
      </c>
      <c r="P49" s="16">
        <v>2500</v>
      </c>
      <c r="Q49" s="196"/>
      <c r="R49"/>
      <c r="S49"/>
      <c r="T49"/>
      <c r="U49"/>
      <c r="V49"/>
    </row>
    <row r="50" spans="1:119" x14ac:dyDescent="0.3">
      <c r="A50" s="195" t="s">
        <v>65</v>
      </c>
      <c r="B50" s="8">
        <v>2012</v>
      </c>
      <c r="C50" s="74" t="s">
        <v>68</v>
      </c>
      <c r="D50" s="171">
        <v>121</v>
      </c>
      <c r="E50" s="139">
        <v>-10</v>
      </c>
      <c r="F50" s="152">
        <v>161</v>
      </c>
      <c r="G50" s="153">
        <v>17</v>
      </c>
      <c r="H50" s="153">
        <v>102</v>
      </c>
      <c r="I50" s="378">
        <v>10</v>
      </c>
      <c r="J50" s="296">
        <v>5</v>
      </c>
      <c r="K50" s="10">
        <v>5</v>
      </c>
      <c r="L50" s="10">
        <v>9</v>
      </c>
      <c r="M50" s="153">
        <v>6</v>
      </c>
      <c r="N50" s="153">
        <v>20</v>
      </c>
      <c r="O50" s="16">
        <v>6000</v>
      </c>
      <c r="P50" s="16">
        <v>20000</v>
      </c>
      <c r="Q50" s="196"/>
      <c r="R50"/>
      <c r="S50"/>
      <c r="T50"/>
      <c r="U50"/>
      <c r="V50"/>
    </row>
    <row r="51" spans="1:119" x14ac:dyDescent="0.3">
      <c r="A51" s="195" t="s">
        <v>65</v>
      </c>
      <c r="B51" s="8">
        <v>2002</v>
      </c>
      <c r="C51" s="74" t="s">
        <v>69</v>
      </c>
      <c r="D51" s="171">
        <v>442</v>
      </c>
      <c r="E51" s="137">
        <v>107</v>
      </c>
      <c r="F51" s="152">
        <v>878</v>
      </c>
      <c r="G51" s="153">
        <v>154</v>
      </c>
      <c r="H51" s="153">
        <v>236</v>
      </c>
      <c r="I51" s="378">
        <v>32</v>
      </c>
      <c r="J51" s="296">
        <v>33</v>
      </c>
      <c r="K51" s="10">
        <v>31</v>
      </c>
      <c r="L51" s="10">
        <v>29</v>
      </c>
      <c r="M51" s="153">
        <v>120</v>
      </c>
      <c r="N51" s="153">
        <v>49</v>
      </c>
      <c r="O51" s="16">
        <v>293920</v>
      </c>
      <c r="P51" s="16">
        <v>212000</v>
      </c>
      <c r="Q51" s="172">
        <v>0.5</v>
      </c>
      <c r="R51"/>
      <c r="S51"/>
      <c r="T51"/>
      <c r="U51"/>
      <c r="V51"/>
    </row>
    <row r="52" spans="1:119" x14ac:dyDescent="0.3">
      <c r="A52" s="195" t="s">
        <v>65</v>
      </c>
      <c r="B52" s="8">
        <v>2003</v>
      </c>
      <c r="C52" s="74" t="s">
        <v>70</v>
      </c>
      <c r="D52" s="171">
        <v>180</v>
      </c>
      <c r="E52" s="137">
        <v>17</v>
      </c>
      <c r="F52" s="152">
        <v>362</v>
      </c>
      <c r="G52" s="153">
        <v>101</v>
      </c>
      <c r="H52" s="153">
        <v>109</v>
      </c>
      <c r="I52" s="378">
        <v>15</v>
      </c>
      <c r="J52" s="296">
        <v>12</v>
      </c>
      <c r="K52" s="10">
        <v>12</v>
      </c>
      <c r="L52" s="10">
        <v>23</v>
      </c>
      <c r="M52" s="153">
        <v>105</v>
      </c>
      <c r="N52" s="153">
        <v>7</v>
      </c>
      <c r="O52" s="16">
        <v>200000</v>
      </c>
      <c r="P52" s="16">
        <v>21000</v>
      </c>
      <c r="Q52" s="172">
        <v>0.75</v>
      </c>
      <c r="R52"/>
      <c r="S52"/>
      <c r="T52"/>
      <c r="U52"/>
      <c r="V52"/>
    </row>
    <row r="53" spans="1:119" x14ac:dyDescent="0.3">
      <c r="A53" s="195" t="s">
        <v>65</v>
      </c>
      <c r="B53" s="8">
        <v>2002</v>
      </c>
      <c r="C53" s="74" t="s">
        <v>71</v>
      </c>
      <c r="D53" s="171">
        <v>196</v>
      </c>
      <c r="E53" s="137">
        <v>9</v>
      </c>
      <c r="F53" s="152">
        <v>400</v>
      </c>
      <c r="G53" s="153">
        <v>111</v>
      </c>
      <c r="H53" s="153">
        <v>172</v>
      </c>
      <c r="I53" s="378">
        <v>35</v>
      </c>
      <c r="J53" s="296">
        <v>88</v>
      </c>
      <c r="K53" s="10">
        <v>10</v>
      </c>
      <c r="L53" s="10">
        <v>14</v>
      </c>
      <c r="M53" s="153">
        <v>34</v>
      </c>
      <c r="N53" s="153">
        <v>0</v>
      </c>
      <c r="O53" s="16">
        <v>85500</v>
      </c>
      <c r="P53" s="16">
        <v>0</v>
      </c>
      <c r="Q53" s="172">
        <v>0.5</v>
      </c>
      <c r="R53"/>
      <c r="S53"/>
      <c r="T53"/>
      <c r="U53"/>
      <c r="V53"/>
    </row>
    <row r="54" spans="1:119" x14ac:dyDescent="0.3">
      <c r="A54" s="195" t="s">
        <v>65</v>
      </c>
      <c r="B54" s="8">
        <v>2004</v>
      </c>
      <c r="C54" s="74" t="s">
        <v>72</v>
      </c>
      <c r="D54" s="171">
        <v>199</v>
      </c>
      <c r="E54" s="137">
        <v>29</v>
      </c>
      <c r="F54" s="152">
        <v>299</v>
      </c>
      <c r="G54" s="153">
        <v>86</v>
      </c>
      <c r="H54" s="153">
        <v>79</v>
      </c>
      <c r="I54" s="378">
        <v>13</v>
      </c>
      <c r="J54" s="296">
        <v>61</v>
      </c>
      <c r="K54" s="10">
        <v>11</v>
      </c>
      <c r="L54" s="10">
        <v>13</v>
      </c>
      <c r="M54" s="153">
        <v>9</v>
      </c>
      <c r="N54" s="153">
        <v>0</v>
      </c>
      <c r="O54" s="16">
        <v>45000</v>
      </c>
      <c r="P54" s="16">
        <v>0</v>
      </c>
      <c r="Q54" s="172">
        <v>0.25</v>
      </c>
      <c r="R54"/>
      <c r="S54"/>
      <c r="T54"/>
      <c r="U54"/>
      <c r="V54"/>
    </row>
    <row r="55" spans="1:119" ht="15.6" x14ac:dyDescent="0.3">
      <c r="A55" s="195" t="s">
        <v>65</v>
      </c>
      <c r="B55" s="8">
        <v>2012</v>
      </c>
      <c r="C55" s="74" t="s">
        <v>73</v>
      </c>
      <c r="D55" s="171">
        <v>15</v>
      </c>
      <c r="E55" s="137">
        <v>7</v>
      </c>
      <c r="F55" s="152">
        <v>25</v>
      </c>
      <c r="G55" s="153">
        <v>8</v>
      </c>
      <c r="H55" s="153">
        <v>6</v>
      </c>
      <c r="I55" s="378">
        <v>1</v>
      </c>
      <c r="J55" s="296">
        <v>4</v>
      </c>
      <c r="K55" s="10">
        <v>1</v>
      </c>
      <c r="L55" s="10">
        <v>6</v>
      </c>
      <c r="M55" s="153">
        <v>0</v>
      </c>
      <c r="N55" s="153">
        <v>1</v>
      </c>
      <c r="O55" s="16">
        <v>0</v>
      </c>
      <c r="P55" s="16">
        <v>1500</v>
      </c>
      <c r="Q55" s="196"/>
      <c r="R55"/>
      <c r="S55" s="7"/>
      <c r="T55" s="43"/>
      <c r="U55"/>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row>
    <row r="56" spans="1:119" ht="15.6" x14ac:dyDescent="0.3">
      <c r="A56" s="195" t="s">
        <v>65</v>
      </c>
      <c r="B56" s="8">
        <v>2005</v>
      </c>
      <c r="C56" s="74" t="s">
        <v>74</v>
      </c>
      <c r="D56" s="171">
        <v>126</v>
      </c>
      <c r="E56" s="139">
        <v>-16</v>
      </c>
      <c r="F56" s="152">
        <v>199</v>
      </c>
      <c r="G56" s="153">
        <v>60</v>
      </c>
      <c r="H56" s="153">
        <v>73</v>
      </c>
      <c r="I56" s="378">
        <v>29</v>
      </c>
      <c r="J56" s="296">
        <v>16</v>
      </c>
      <c r="K56" s="10">
        <v>6</v>
      </c>
      <c r="L56" s="10">
        <v>13</v>
      </c>
      <c r="M56" s="153">
        <v>14</v>
      </c>
      <c r="N56" s="153">
        <v>0</v>
      </c>
      <c r="O56" s="16">
        <v>43500</v>
      </c>
      <c r="P56" s="16">
        <v>0</v>
      </c>
      <c r="Q56" s="196"/>
      <c r="R56"/>
      <c r="S56"/>
      <c r="T56" s="43"/>
      <c r="U56"/>
      <c r="V56"/>
    </row>
    <row r="57" spans="1:119" x14ac:dyDescent="0.3">
      <c r="A57" s="195" t="s">
        <v>65</v>
      </c>
      <c r="B57" s="8">
        <v>2022</v>
      </c>
      <c r="C57" s="74" t="s">
        <v>75</v>
      </c>
      <c r="D57" s="171">
        <v>49</v>
      </c>
      <c r="E57" s="137">
        <v>17</v>
      </c>
      <c r="F57" s="152">
        <v>61</v>
      </c>
      <c r="G57" s="153">
        <v>34</v>
      </c>
      <c r="H57" s="153">
        <v>11</v>
      </c>
      <c r="I57" s="378">
        <v>1</v>
      </c>
      <c r="J57" s="296">
        <v>18</v>
      </c>
      <c r="K57" s="10">
        <v>3</v>
      </c>
      <c r="L57" s="10">
        <v>11</v>
      </c>
      <c r="M57" s="153">
        <v>7</v>
      </c>
      <c r="N57" s="153">
        <v>0</v>
      </c>
      <c r="O57" s="16">
        <v>20000</v>
      </c>
      <c r="P57" s="16">
        <v>0</v>
      </c>
      <c r="Q57" s="198"/>
      <c r="R57"/>
      <c r="S57"/>
      <c r="T57"/>
      <c r="U57"/>
      <c r="V57"/>
    </row>
    <row r="58" spans="1:119" x14ac:dyDescent="0.3">
      <c r="A58" s="195" t="s">
        <v>65</v>
      </c>
      <c r="B58" s="8">
        <v>2000</v>
      </c>
      <c r="C58" s="74" t="s">
        <v>76</v>
      </c>
      <c r="D58" s="171">
        <v>372</v>
      </c>
      <c r="E58" s="137">
        <v>63</v>
      </c>
      <c r="F58" s="152">
        <v>649</v>
      </c>
      <c r="G58" s="153">
        <v>319</v>
      </c>
      <c r="H58" s="153">
        <v>445</v>
      </c>
      <c r="I58" s="378">
        <v>65</v>
      </c>
      <c r="J58" s="296">
        <v>101</v>
      </c>
      <c r="K58" s="10">
        <v>15</v>
      </c>
      <c r="L58" s="10">
        <v>31</v>
      </c>
      <c r="M58" s="153">
        <v>39</v>
      </c>
      <c r="N58" s="153">
        <v>13</v>
      </c>
      <c r="O58" s="16">
        <v>167000</v>
      </c>
      <c r="P58" s="16">
        <v>78000</v>
      </c>
      <c r="Q58" s="172">
        <v>1</v>
      </c>
      <c r="R58"/>
      <c r="S58"/>
      <c r="T58"/>
      <c r="U58"/>
      <c r="V58"/>
    </row>
    <row r="59" spans="1:119" x14ac:dyDescent="0.3">
      <c r="A59" s="195" t="s">
        <v>65</v>
      </c>
      <c r="B59" s="8">
        <v>2006</v>
      </c>
      <c r="C59" s="74" t="s">
        <v>77</v>
      </c>
      <c r="D59" s="171">
        <v>120</v>
      </c>
      <c r="E59" s="139">
        <v>-11</v>
      </c>
      <c r="F59" s="152">
        <v>155</v>
      </c>
      <c r="G59" s="153">
        <v>62</v>
      </c>
      <c r="H59" s="153">
        <v>60</v>
      </c>
      <c r="I59" s="378">
        <v>20</v>
      </c>
      <c r="J59" s="296">
        <v>8</v>
      </c>
      <c r="K59" s="10">
        <v>6</v>
      </c>
      <c r="L59" s="10">
        <v>23</v>
      </c>
      <c r="M59" s="153">
        <v>18</v>
      </c>
      <c r="N59" s="153">
        <v>4</v>
      </c>
      <c r="O59" s="16">
        <v>62000</v>
      </c>
      <c r="P59" s="16">
        <v>8000</v>
      </c>
      <c r="Q59" s="196"/>
      <c r="R59"/>
      <c r="S59"/>
      <c r="T59"/>
      <c r="U59"/>
      <c r="V59"/>
    </row>
    <row r="60" spans="1:119" x14ac:dyDescent="0.3">
      <c r="A60" s="195" t="s">
        <v>65</v>
      </c>
      <c r="B60" s="41">
        <v>2021</v>
      </c>
      <c r="C60" s="74" t="s">
        <v>78</v>
      </c>
      <c r="D60" s="171">
        <v>13</v>
      </c>
      <c r="E60" s="137">
        <v>1</v>
      </c>
      <c r="F60" s="152">
        <v>18</v>
      </c>
      <c r="G60" s="153">
        <v>15</v>
      </c>
      <c r="H60" s="153">
        <v>2</v>
      </c>
      <c r="I60" s="136"/>
      <c r="J60" s="296">
        <v>5</v>
      </c>
      <c r="K60" s="10">
        <v>3</v>
      </c>
      <c r="L60" s="10">
        <v>11</v>
      </c>
      <c r="M60" s="153">
        <v>4</v>
      </c>
      <c r="N60" s="153">
        <v>0</v>
      </c>
      <c r="O60" s="16">
        <v>5000</v>
      </c>
      <c r="P60" s="16">
        <v>0</v>
      </c>
      <c r="Q60" s="196"/>
      <c r="R60"/>
      <c r="S60"/>
      <c r="T60"/>
      <c r="U60"/>
      <c r="V60"/>
    </row>
    <row r="61" spans="1:119" x14ac:dyDescent="0.3">
      <c r="A61" s="195" t="s">
        <v>65</v>
      </c>
      <c r="B61" s="8">
        <v>2007</v>
      </c>
      <c r="C61" s="74" t="s">
        <v>79</v>
      </c>
      <c r="D61" s="171">
        <v>56</v>
      </c>
      <c r="E61" s="137">
        <v>9</v>
      </c>
      <c r="F61" s="152">
        <v>85</v>
      </c>
      <c r="G61" s="153">
        <v>39</v>
      </c>
      <c r="H61" s="153">
        <v>23</v>
      </c>
      <c r="I61" s="378">
        <v>1</v>
      </c>
      <c r="J61" s="296">
        <v>26</v>
      </c>
      <c r="K61" s="10">
        <v>14</v>
      </c>
      <c r="L61" s="10">
        <v>19</v>
      </c>
      <c r="M61" s="153">
        <v>8</v>
      </c>
      <c r="N61" s="153">
        <v>0</v>
      </c>
      <c r="O61" s="16">
        <v>32000</v>
      </c>
      <c r="P61" s="16">
        <v>0</v>
      </c>
      <c r="Q61" s="172">
        <v>0.25</v>
      </c>
      <c r="R61"/>
      <c r="S61"/>
      <c r="T61"/>
      <c r="U61"/>
      <c r="V61"/>
    </row>
    <row r="62" spans="1:119" x14ac:dyDescent="0.3">
      <c r="A62" s="195" t="s">
        <v>65</v>
      </c>
      <c r="B62" s="8">
        <v>2019</v>
      </c>
      <c r="C62" s="74" t="s">
        <v>80</v>
      </c>
      <c r="D62" s="171">
        <v>15</v>
      </c>
      <c r="E62" s="137">
        <v>0</v>
      </c>
      <c r="F62" s="152">
        <v>31</v>
      </c>
      <c r="G62" s="153">
        <v>9</v>
      </c>
      <c r="H62" s="153">
        <v>11</v>
      </c>
      <c r="I62" s="378">
        <v>0</v>
      </c>
      <c r="J62" s="296">
        <v>9</v>
      </c>
      <c r="K62" s="10">
        <v>1</v>
      </c>
      <c r="L62" s="10">
        <v>7</v>
      </c>
      <c r="M62" s="153">
        <v>3</v>
      </c>
      <c r="N62" s="153">
        <v>0</v>
      </c>
      <c r="O62" s="16">
        <v>6000</v>
      </c>
      <c r="P62" s="16">
        <v>0</v>
      </c>
      <c r="Q62" s="196"/>
      <c r="R62"/>
      <c r="S62"/>
      <c r="T62"/>
      <c r="U62"/>
      <c r="V62"/>
    </row>
    <row r="63" spans="1:119" x14ac:dyDescent="0.3">
      <c r="A63" s="195" t="s">
        <v>65</v>
      </c>
      <c r="B63" s="8">
        <v>2010</v>
      </c>
      <c r="C63" s="74" t="s">
        <v>81</v>
      </c>
      <c r="D63" s="171">
        <v>86</v>
      </c>
      <c r="E63" s="137">
        <v>24</v>
      </c>
      <c r="F63" s="152">
        <v>111</v>
      </c>
      <c r="G63" s="153">
        <v>57</v>
      </c>
      <c r="H63" s="153">
        <v>31</v>
      </c>
      <c r="I63" s="378">
        <v>7</v>
      </c>
      <c r="J63" s="296">
        <v>19</v>
      </c>
      <c r="K63" s="10">
        <v>8</v>
      </c>
      <c r="L63" s="10">
        <v>10</v>
      </c>
      <c r="M63" s="153">
        <v>14</v>
      </c>
      <c r="N63" s="153">
        <v>0</v>
      </c>
      <c r="O63" s="16">
        <v>26000</v>
      </c>
      <c r="P63" s="16">
        <v>0</v>
      </c>
      <c r="Q63" s="196"/>
      <c r="R63"/>
      <c r="S63"/>
      <c r="T63"/>
      <c r="U63"/>
      <c r="V63"/>
    </row>
    <row r="64" spans="1:119" x14ac:dyDescent="0.3">
      <c r="A64" s="195" t="s">
        <v>65</v>
      </c>
      <c r="B64" s="8">
        <v>2006</v>
      </c>
      <c r="C64" s="74" t="s">
        <v>82</v>
      </c>
      <c r="D64" s="171">
        <v>97</v>
      </c>
      <c r="E64" s="137">
        <v>5</v>
      </c>
      <c r="F64" s="152">
        <v>128</v>
      </c>
      <c r="G64" s="153">
        <v>40</v>
      </c>
      <c r="H64" s="153">
        <v>29</v>
      </c>
      <c r="I64" s="378">
        <v>2</v>
      </c>
      <c r="J64" s="296">
        <v>10</v>
      </c>
      <c r="K64" s="10">
        <v>10</v>
      </c>
      <c r="L64" s="10">
        <v>14</v>
      </c>
      <c r="M64" s="153">
        <v>7</v>
      </c>
      <c r="N64" s="153">
        <v>0</v>
      </c>
      <c r="O64" s="16">
        <v>16000</v>
      </c>
      <c r="P64" s="16">
        <v>0</v>
      </c>
      <c r="Q64" s="196"/>
      <c r="R64"/>
      <c r="S64"/>
      <c r="T64"/>
      <c r="U64"/>
      <c r="V64"/>
    </row>
    <row r="65" spans="1:119" x14ac:dyDescent="0.3">
      <c r="A65" s="195" t="s">
        <v>65</v>
      </c>
      <c r="B65" s="8">
        <v>2017</v>
      </c>
      <c r="C65" s="74" t="s">
        <v>83</v>
      </c>
      <c r="D65" s="171">
        <v>81</v>
      </c>
      <c r="E65" s="137">
        <v>19</v>
      </c>
      <c r="F65" s="152">
        <v>100</v>
      </c>
      <c r="G65" s="153">
        <v>7</v>
      </c>
      <c r="H65" s="153">
        <v>11</v>
      </c>
      <c r="I65" s="378">
        <v>1</v>
      </c>
      <c r="J65" s="296">
        <v>8</v>
      </c>
      <c r="K65" s="10">
        <v>0</v>
      </c>
      <c r="L65" s="10">
        <v>13</v>
      </c>
      <c r="M65" s="153">
        <v>0</v>
      </c>
      <c r="N65" s="153">
        <v>0</v>
      </c>
      <c r="O65" s="16">
        <v>1000</v>
      </c>
      <c r="P65" s="16">
        <v>0</v>
      </c>
      <c r="Q65" s="196"/>
      <c r="R65"/>
      <c r="S65"/>
      <c r="T65"/>
      <c r="U65"/>
      <c r="V65"/>
    </row>
    <row r="66" spans="1:119" x14ac:dyDescent="0.3">
      <c r="A66" s="195" t="s">
        <v>65</v>
      </c>
      <c r="B66" s="40">
        <v>2015</v>
      </c>
      <c r="C66" s="74" t="s">
        <v>84</v>
      </c>
      <c r="D66" s="171">
        <v>8</v>
      </c>
      <c r="E66" s="139">
        <v>-12</v>
      </c>
      <c r="F66" s="152">
        <v>16</v>
      </c>
      <c r="G66" s="153">
        <v>14</v>
      </c>
      <c r="H66" s="153">
        <v>2</v>
      </c>
      <c r="I66" s="136"/>
      <c r="J66" s="296">
        <v>10</v>
      </c>
      <c r="K66" s="10">
        <v>3</v>
      </c>
      <c r="L66" s="10">
        <v>10</v>
      </c>
      <c r="M66" s="153">
        <v>0</v>
      </c>
      <c r="N66" s="153">
        <v>0</v>
      </c>
      <c r="O66" s="16">
        <v>0</v>
      </c>
      <c r="P66" s="16">
        <v>0</v>
      </c>
      <c r="Q66" s="196"/>
      <c r="R66"/>
      <c r="S66" s="7"/>
      <c r="T66" s="7"/>
      <c r="U66"/>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row>
    <row r="67" spans="1:119" x14ac:dyDescent="0.3">
      <c r="A67" s="195" t="s">
        <v>65</v>
      </c>
      <c r="B67" s="40">
        <v>2015</v>
      </c>
      <c r="C67" s="75" t="s">
        <v>85</v>
      </c>
      <c r="D67" s="171">
        <v>349</v>
      </c>
      <c r="E67" s="137">
        <v>75</v>
      </c>
      <c r="F67" s="152">
        <v>358</v>
      </c>
      <c r="G67" s="153">
        <v>72</v>
      </c>
      <c r="H67" s="153">
        <v>54</v>
      </c>
      <c r="I67" s="378">
        <v>7</v>
      </c>
      <c r="J67" s="296">
        <v>11</v>
      </c>
      <c r="K67" s="10">
        <v>50</v>
      </c>
      <c r="L67" s="10">
        <v>25</v>
      </c>
      <c r="M67" s="153">
        <v>27</v>
      </c>
      <c r="N67" s="153">
        <v>1</v>
      </c>
      <c r="O67" s="16">
        <v>276000</v>
      </c>
      <c r="P67" s="16">
        <v>4000</v>
      </c>
      <c r="Q67" s="172">
        <v>1</v>
      </c>
      <c r="R67"/>
      <c r="S67" s="7"/>
      <c r="T67" s="7"/>
      <c r="U6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row>
    <row r="68" spans="1:119" x14ac:dyDescent="0.3">
      <c r="A68" s="195" t="s">
        <v>65</v>
      </c>
      <c r="B68" s="8">
        <v>2015</v>
      </c>
      <c r="C68" s="74" t="s">
        <v>86</v>
      </c>
      <c r="D68" s="171">
        <v>115</v>
      </c>
      <c r="E68" s="137">
        <v>79</v>
      </c>
      <c r="F68" s="152">
        <v>127</v>
      </c>
      <c r="G68" s="153">
        <v>14</v>
      </c>
      <c r="H68" s="153">
        <v>58</v>
      </c>
      <c r="I68" s="378">
        <v>14</v>
      </c>
      <c r="J68" s="296">
        <v>22</v>
      </c>
      <c r="K68" s="10">
        <v>2</v>
      </c>
      <c r="L68" s="10">
        <v>3</v>
      </c>
      <c r="M68" s="153">
        <v>8</v>
      </c>
      <c r="N68" s="153">
        <v>0</v>
      </c>
      <c r="O68" s="16">
        <v>30000</v>
      </c>
      <c r="P68" s="16">
        <v>0</v>
      </c>
      <c r="Q68" s="196"/>
      <c r="R68"/>
      <c r="S68"/>
      <c r="T68"/>
      <c r="U68"/>
      <c r="V68"/>
    </row>
    <row r="69" spans="1:119" s="7" customFormat="1" x14ac:dyDescent="0.3">
      <c r="A69" s="195" t="s">
        <v>65</v>
      </c>
      <c r="B69" s="8">
        <v>2021</v>
      </c>
      <c r="C69" s="74" t="s">
        <v>87</v>
      </c>
      <c r="D69" s="171">
        <v>20</v>
      </c>
      <c r="E69" s="139">
        <v>-4</v>
      </c>
      <c r="F69" s="152">
        <v>48</v>
      </c>
      <c r="G69" s="153">
        <v>20</v>
      </c>
      <c r="H69" s="153">
        <v>10</v>
      </c>
      <c r="I69" s="136"/>
      <c r="J69" s="296">
        <v>7</v>
      </c>
      <c r="K69" s="10">
        <v>1</v>
      </c>
      <c r="L69" s="10">
        <v>3</v>
      </c>
      <c r="M69" s="153">
        <v>2</v>
      </c>
      <c r="N69" s="153">
        <v>0</v>
      </c>
      <c r="O69" s="16">
        <v>10000</v>
      </c>
      <c r="P69" s="16">
        <v>0</v>
      </c>
      <c r="Q69" s="196"/>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row>
    <row r="70" spans="1:119" ht="15.6" x14ac:dyDescent="0.3">
      <c r="A70" s="195" t="s">
        <v>65</v>
      </c>
      <c r="B70" s="8">
        <v>2006</v>
      </c>
      <c r="C70" s="74" t="s">
        <v>88</v>
      </c>
      <c r="D70" s="171">
        <v>136</v>
      </c>
      <c r="E70" s="137">
        <v>7</v>
      </c>
      <c r="F70" s="152">
        <v>230</v>
      </c>
      <c r="G70" s="153">
        <v>95</v>
      </c>
      <c r="H70" s="153">
        <v>178</v>
      </c>
      <c r="I70" s="378">
        <v>37</v>
      </c>
      <c r="J70" s="296">
        <v>50</v>
      </c>
      <c r="K70" s="10">
        <v>12</v>
      </c>
      <c r="L70" s="10">
        <v>35</v>
      </c>
      <c r="M70" s="153">
        <v>23</v>
      </c>
      <c r="N70" s="153">
        <v>1</v>
      </c>
      <c r="O70" s="16">
        <v>136000</v>
      </c>
      <c r="P70" s="16">
        <v>5000</v>
      </c>
      <c r="Q70" s="172">
        <v>0.5</v>
      </c>
      <c r="R70" s="6"/>
      <c r="S70"/>
      <c r="T70" s="43"/>
      <c r="U70"/>
      <c r="V70"/>
    </row>
    <row r="71" spans="1:119" x14ac:dyDescent="0.3">
      <c r="A71" s="195" t="s">
        <v>65</v>
      </c>
      <c r="B71" s="8">
        <v>2017</v>
      </c>
      <c r="C71" s="74" t="s">
        <v>89</v>
      </c>
      <c r="D71" s="171">
        <v>59</v>
      </c>
      <c r="E71" s="137">
        <v>3</v>
      </c>
      <c r="F71" s="152">
        <v>82</v>
      </c>
      <c r="G71" s="153">
        <v>18</v>
      </c>
      <c r="H71" s="153">
        <v>19</v>
      </c>
      <c r="I71" s="378">
        <v>5</v>
      </c>
      <c r="J71" s="296">
        <v>10</v>
      </c>
      <c r="K71" s="10">
        <v>12</v>
      </c>
      <c r="L71" s="10">
        <v>7</v>
      </c>
      <c r="M71" s="153">
        <v>8</v>
      </c>
      <c r="N71" s="153">
        <v>0</v>
      </c>
      <c r="O71" s="16">
        <v>9000</v>
      </c>
      <c r="P71" s="16">
        <v>0</v>
      </c>
      <c r="Q71" s="196"/>
      <c r="R71"/>
      <c r="S71"/>
      <c r="T71"/>
      <c r="U71"/>
      <c r="V71"/>
    </row>
    <row r="72" spans="1:119" x14ac:dyDescent="0.3">
      <c r="A72" s="195" t="s">
        <v>65</v>
      </c>
      <c r="B72" s="8">
        <v>2001</v>
      </c>
      <c r="C72" s="74" t="s">
        <v>90</v>
      </c>
      <c r="D72" s="171">
        <v>372</v>
      </c>
      <c r="E72" s="137">
        <v>11</v>
      </c>
      <c r="F72" s="152">
        <v>581</v>
      </c>
      <c r="G72" s="153">
        <v>263</v>
      </c>
      <c r="H72" s="153">
        <v>206</v>
      </c>
      <c r="I72" s="378">
        <v>36</v>
      </c>
      <c r="J72" s="296">
        <v>82</v>
      </c>
      <c r="K72" s="10">
        <v>16</v>
      </c>
      <c r="L72" s="10">
        <v>26</v>
      </c>
      <c r="M72" s="153">
        <v>14</v>
      </c>
      <c r="N72" s="153">
        <v>1</v>
      </c>
      <c r="O72" s="16">
        <v>136000</v>
      </c>
      <c r="P72" s="16">
        <v>5000</v>
      </c>
      <c r="Q72" s="172">
        <v>0.4</v>
      </c>
      <c r="R72" s="6"/>
      <c r="S72"/>
      <c r="T72"/>
      <c r="U72"/>
      <c r="V72"/>
    </row>
    <row r="73" spans="1:119" ht="15" thickBot="1" x14ac:dyDescent="0.35">
      <c r="A73" s="199" t="s">
        <v>65</v>
      </c>
      <c r="B73" s="101">
        <v>2017</v>
      </c>
      <c r="C73" s="200" t="s">
        <v>91</v>
      </c>
      <c r="D73" s="201">
        <v>86</v>
      </c>
      <c r="E73" s="202">
        <v>32</v>
      </c>
      <c r="F73" s="203">
        <v>109</v>
      </c>
      <c r="G73" s="204">
        <v>72</v>
      </c>
      <c r="H73" s="204">
        <v>21</v>
      </c>
      <c r="I73" s="379">
        <v>1</v>
      </c>
      <c r="J73" s="297">
        <v>9</v>
      </c>
      <c r="K73" s="205">
        <v>4</v>
      </c>
      <c r="L73" s="205">
        <v>14</v>
      </c>
      <c r="M73" s="204">
        <v>4</v>
      </c>
      <c r="N73" s="204">
        <v>0</v>
      </c>
      <c r="O73" s="206">
        <v>27000</v>
      </c>
      <c r="P73" s="206">
        <v>0</v>
      </c>
      <c r="Q73" s="207"/>
      <c r="R73"/>
      <c r="S73"/>
      <c r="T73"/>
      <c r="U73"/>
      <c r="V73"/>
    </row>
    <row r="74" spans="1:119" x14ac:dyDescent="0.3">
      <c r="A74" s="325"/>
      <c r="B74" s="326"/>
      <c r="C74" s="327"/>
      <c r="D74" s="328"/>
      <c r="E74" s="329"/>
      <c r="F74" s="329"/>
      <c r="G74" s="329"/>
      <c r="H74" s="330"/>
      <c r="I74" s="330"/>
      <c r="J74" s="332"/>
      <c r="K74" s="68"/>
      <c r="L74" s="68"/>
      <c r="M74" s="333"/>
      <c r="N74" s="333"/>
      <c r="O74" s="333"/>
      <c r="P74" s="333"/>
      <c r="Q74" s="331"/>
      <c r="R74" s="120"/>
      <c r="S74" s="7"/>
      <c r="T74"/>
      <c r="U74"/>
      <c r="V74"/>
    </row>
    <row r="75" spans="1:119" ht="15" thickBot="1" x14ac:dyDescent="0.35">
      <c r="A75" s="334"/>
      <c r="B75" s="335"/>
      <c r="C75" s="295" t="s">
        <v>92</v>
      </c>
      <c r="D75" s="186">
        <v>4</v>
      </c>
      <c r="E75" s="187">
        <v>-8</v>
      </c>
      <c r="F75" s="187">
        <v>5</v>
      </c>
      <c r="G75" s="187">
        <v>15</v>
      </c>
      <c r="H75" s="188">
        <v>16</v>
      </c>
      <c r="I75" s="380">
        <v>6</v>
      </c>
      <c r="J75" s="298" t="s">
        <v>93</v>
      </c>
      <c r="K75" s="294"/>
      <c r="L75" s="294"/>
      <c r="M75" s="294"/>
      <c r="N75" s="208"/>
      <c r="O75" s="208"/>
      <c r="P75" s="208"/>
      <c r="Q75" s="299"/>
      <c r="R75"/>
      <c r="S75"/>
      <c r="T75"/>
      <c r="U75"/>
      <c r="V75"/>
    </row>
    <row r="76" spans="1:119" ht="37.200000000000003" thickBot="1" x14ac:dyDescent="0.45">
      <c r="A76" s="336"/>
      <c r="B76" s="337"/>
      <c r="C76" s="169" t="s">
        <v>94</v>
      </c>
      <c r="D76" s="407" t="s">
        <v>95</v>
      </c>
      <c r="E76" s="408"/>
      <c r="F76" s="408"/>
      <c r="G76" s="408"/>
      <c r="H76" s="408"/>
      <c r="I76" s="409"/>
      <c r="J76" s="209"/>
      <c r="K76" s="210"/>
      <c r="L76" s="211" t="s">
        <v>96</v>
      </c>
      <c r="M76" s="212"/>
      <c r="N76" s="212"/>
      <c r="O76" s="212"/>
      <c r="P76" s="212"/>
      <c r="Q76" s="170"/>
      <c r="R76"/>
      <c r="S76" s="90"/>
      <c r="T76" s="91" t="s">
        <v>97</v>
      </c>
      <c r="U76" s="92"/>
      <c r="V76"/>
    </row>
    <row r="77" spans="1:119" s="9" customFormat="1" ht="21.6" thickBot="1" x14ac:dyDescent="0.45">
      <c r="A77" s="338"/>
      <c r="B77" s="339"/>
      <c r="C77" s="122" t="s">
        <v>98</v>
      </c>
      <c r="D77" s="175">
        <f>SUM(D2:D76)</f>
        <v>8894</v>
      </c>
      <c r="E77" s="176">
        <f t="shared" ref="E77:Q77" si="0">SUM(E2:E76)</f>
        <v>1185</v>
      </c>
      <c r="F77" s="177">
        <f t="shared" si="0"/>
        <v>14412</v>
      </c>
      <c r="G77" s="178">
        <f t="shared" si="0"/>
        <v>4127</v>
      </c>
      <c r="H77" s="179">
        <f>SUM(H2:H76)</f>
        <v>6001</v>
      </c>
      <c r="I77" s="179">
        <f>SUM(I2:I76)</f>
        <v>957</v>
      </c>
      <c r="J77" s="175">
        <f t="shared" si="0"/>
        <v>1798</v>
      </c>
      <c r="K77" s="177">
        <f t="shared" si="0"/>
        <v>715</v>
      </c>
      <c r="L77" s="177">
        <f t="shared" si="0"/>
        <v>1097</v>
      </c>
      <c r="M77" s="177">
        <f>SUM(M2:M76)</f>
        <v>1105</v>
      </c>
      <c r="N77" s="177">
        <f t="shared" si="0"/>
        <v>133</v>
      </c>
      <c r="O77" s="180">
        <f t="shared" si="0"/>
        <v>3631720</v>
      </c>
      <c r="P77" s="180">
        <f t="shared" si="0"/>
        <v>486000</v>
      </c>
      <c r="Q77" s="181">
        <f t="shared" si="0"/>
        <v>18.119999999999997</v>
      </c>
      <c r="S77" s="93"/>
      <c r="T77" s="123" t="s">
        <v>99</v>
      </c>
      <c r="U77" s="94"/>
    </row>
    <row r="78" spans="1:119" s="65" customFormat="1" ht="19.2" customHeight="1" x14ac:dyDescent="0.3">
      <c r="A78" s="168"/>
      <c r="B78" s="174"/>
      <c r="C78" s="391"/>
      <c r="D78" s="392"/>
      <c r="E78" s="393"/>
      <c r="F78" s="392"/>
      <c r="G78" s="392"/>
      <c r="H78" s="394"/>
      <c r="I78" s="395"/>
      <c r="J78" s="182"/>
      <c r="K78" s="183"/>
      <c r="L78" s="183"/>
      <c r="M78" s="184" t="s">
        <v>100</v>
      </c>
      <c r="N78" s="184"/>
      <c r="O78" s="80" t="s">
        <v>100</v>
      </c>
      <c r="P78" s="80"/>
      <c r="Q78" s="185"/>
      <c r="S78" s="95" t="s">
        <v>101</v>
      </c>
      <c r="T78" s="61" t="s">
        <v>102</v>
      </c>
      <c r="U78" s="96" t="s">
        <v>103</v>
      </c>
    </row>
    <row r="79" spans="1:119" s="9" customFormat="1" ht="18.600000000000001" thickBot="1" x14ac:dyDescent="0.4">
      <c r="A79" s="338"/>
      <c r="B79" s="339"/>
      <c r="C79" s="396"/>
      <c r="D79" s="397"/>
      <c r="E79" s="398"/>
      <c r="F79" s="397"/>
      <c r="G79" s="397"/>
      <c r="H79" s="399"/>
      <c r="I79" s="400"/>
      <c r="J79" s="173"/>
      <c r="K79" s="351"/>
      <c r="L79" s="351"/>
      <c r="M79" s="351">
        <v>1238</v>
      </c>
      <c r="N79" s="351"/>
      <c r="O79" s="352">
        <v>4117720</v>
      </c>
      <c r="P79" s="353"/>
      <c r="Q79" s="354"/>
      <c r="S79" s="117">
        <v>711500</v>
      </c>
      <c r="T79" s="118">
        <v>4829220</v>
      </c>
      <c r="U79" s="119">
        <v>41797591</v>
      </c>
    </row>
    <row r="80" spans="1:119" s="9" customFormat="1" ht="31.95" customHeight="1" thickBot="1" x14ac:dyDescent="0.4">
      <c r="A80" s="340"/>
      <c r="B80" s="341"/>
      <c r="C80" s="355" t="s">
        <v>104</v>
      </c>
      <c r="D80" s="356"/>
      <c r="E80" s="357"/>
      <c r="F80" s="356"/>
      <c r="G80" s="356"/>
      <c r="H80" s="358"/>
      <c r="I80" s="358"/>
      <c r="J80" s="388"/>
      <c r="K80" s="359"/>
      <c r="L80" s="359"/>
      <c r="M80" s="359"/>
      <c r="N80" s="359"/>
      <c r="O80" s="359"/>
      <c r="P80" s="360"/>
      <c r="Q80" s="361"/>
      <c r="S80" s="81"/>
      <c r="T80" s="62" t="s">
        <v>105</v>
      </c>
      <c r="U80" s="82"/>
    </row>
    <row r="81" spans="1:119" s="9" customFormat="1" ht="15.6" x14ac:dyDescent="0.3">
      <c r="A81" s="340"/>
      <c r="B81" s="341"/>
      <c r="C81" s="362" t="s">
        <v>106</v>
      </c>
      <c r="D81" s="363">
        <v>7710</v>
      </c>
      <c r="E81" s="364">
        <v>1454</v>
      </c>
      <c r="F81" s="363">
        <v>12238</v>
      </c>
      <c r="G81" s="365">
        <v>3853</v>
      </c>
      <c r="H81" s="366"/>
      <c r="I81" s="381"/>
      <c r="J81" s="362">
        <v>1630</v>
      </c>
      <c r="K81" s="363">
        <v>676</v>
      </c>
      <c r="L81" s="363">
        <v>1084</v>
      </c>
      <c r="M81" s="363">
        <v>974</v>
      </c>
      <c r="N81" s="363">
        <v>114</v>
      </c>
      <c r="O81" s="367">
        <v>3403599</v>
      </c>
      <c r="P81" s="367">
        <v>463000</v>
      </c>
      <c r="Q81" s="368">
        <v>19.400000000000002</v>
      </c>
      <c r="S81" s="81"/>
      <c r="T81" s="130"/>
      <c r="U81" s="82"/>
    </row>
    <row r="82" spans="1:119" s="9" customFormat="1" ht="15.6" x14ac:dyDescent="0.3">
      <c r="A82" s="340"/>
      <c r="B82" s="341"/>
      <c r="C82" s="369" t="s">
        <v>107</v>
      </c>
      <c r="D82" s="34">
        <v>6273</v>
      </c>
      <c r="E82" s="102">
        <v>1569</v>
      </c>
      <c r="F82" s="34">
        <v>9884</v>
      </c>
      <c r="G82" s="312">
        <v>3567</v>
      </c>
      <c r="H82" s="315"/>
      <c r="I82" s="382"/>
      <c r="J82" s="369">
        <v>1558</v>
      </c>
      <c r="K82" s="34">
        <v>593</v>
      </c>
      <c r="L82" s="34">
        <v>1090</v>
      </c>
      <c r="M82" s="34">
        <v>843</v>
      </c>
      <c r="N82" s="34">
        <v>163</v>
      </c>
      <c r="O82" s="66">
        <v>2821800</v>
      </c>
      <c r="P82" s="66">
        <v>399000</v>
      </c>
      <c r="Q82" s="342">
        <v>16.484999999999999</v>
      </c>
      <c r="R82" s="121" t="s">
        <v>106</v>
      </c>
      <c r="S82" s="85">
        <v>726000</v>
      </c>
      <c r="T82" s="131">
        <v>4592599</v>
      </c>
      <c r="U82" s="132">
        <v>36968371</v>
      </c>
    </row>
    <row r="83" spans="1:119" s="67" customFormat="1" ht="15.6" x14ac:dyDescent="0.3">
      <c r="A83" s="343"/>
      <c r="B83" s="341"/>
      <c r="C83" s="369" t="s">
        <v>108</v>
      </c>
      <c r="D83" s="34">
        <v>4704</v>
      </c>
      <c r="E83" s="102">
        <v>236</v>
      </c>
      <c r="F83" s="34">
        <v>7489</v>
      </c>
      <c r="G83" s="312">
        <v>2888</v>
      </c>
      <c r="H83" s="316"/>
      <c r="I83" s="383"/>
      <c r="J83" s="369">
        <v>1212</v>
      </c>
      <c r="K83" s="34">
        <v>448</v>
      </c>
      <c r="L83" s="34">
        <v>1012</v>
      </c>
      <c r="M83" s="34">
        <v>704</v>
      </c>
      <c r="N83" s="34">
        <v>143</v>
      </c>
      <c r="O83" s="66">
        <v>2078870</v>
      </c>
      <c r="P83" s="66">
        <v>338669</v>
      </c>
      <c r="Q83" s="69">
        <v>16.574999999999999</v>
      </c>
      <c r="R83" s="121" t="s">
        <v>107</v>
      </c>
      <c r="S83" s="83">
        <v>727000</v>
      </c>
      <c r="T83" s="63">
        <v>3947800</v>
      </c>
      <c r="U83" s="84">
        <v>32375772</v>
      </c>
    </row>
    <row r="84" spans="1:119" ht="15.6" x14ac:dyDescent="0.3">
      <c r="A84" s="344"/>
      <c r="B84" s="341"/>
      <c r="C84" s="311" t="s">
        <v>109</v>
      </c>
      <c r="D84" s="34">
        <v>4489</v>
      </c>
      <c r="E84" s="313"/>
      <c r="F84" s="34">
        <v>7071</v>
      </c>
      <c r="G84" s="312">
        <v>2892</v>
      </c>
      <c r="H84" s="317"/>
      <c r="I84" s="384"/>
      <c r="J84" s="369">
        <v>1154</v>
      </c>
      <c r="K84" s="34">
        <v>374</v>
      </c>
      <c r="L84" s="34">
        <v>1126</v>
      </c>
      <c r="M84" s="34">
        <v>697</v>
      </c>
      <c r="N84" s="320"/>
      <c r="O84" s="36">
        <v>2130450</v>
      </c>
      <c r="P84" s="321"/>
      <c r="Q84" s="70">
        <v>15.8</v>
      </c>
      <c r="R84" s="121" t="s">
        <v>108</v>
      </c>
      <c r="S84" s="83">
        <v>630000</v>
      </c>
      <c r="T84" s="63">
        <v>3047539</v>
      </c>
      <c r="U84" s="84">
        <v>28427972</v>
      </c>
      <c r="V84"/>
    </row>
    <row r="85" spans="1:119" ht="15.6" x14ac:dyDescent="0.3">
      <c r="A85" s="344"/>
      <c r="B85" s="341"/>
      <c r="C85" s="311" t="s">
        <v>110</v>
      </c>
      <c r="D85" s="10">
        <v>7089</v>
      </c>
      <c r="E85" s="313"/>
      <c r="F85" s="10">
        <v>10058</v>
      </c>
      <c r="G85" s="74">
        <v>4110</v>
      </c>
      <c r="H85" s="318"/>
      <c r="I85" s="385"/>
      <c r="J85" s="296">
        <v>1456</v>
      </c>
      <c r="K85" s="10">
        <v>614</v>
      </c>
      <c r="L85" s="314"/>
      <c r="M85" s="10">
        <v>964</v>
      </c>
      <c r="N85" s="320"/>
      <c r="O85" s="15">
        <v>2179050</v>
      </c>
      <c r="P85" s="322"/>
      <c r="Q85" s="71">
        <v>17.8</v>
      </c>
      <c r="R85" s="22" t="s">
        <v>109</v>
      </c>
      <c r="S85" s="85">
        <v>488500</v>
      </c>
      <c r="T85" s="64">
        <f>S85+O84</f>
        <v>2618950</v>
      </c>
      <c r="U85" s="86">
        <v>25380433</v>
      </c>
      <c r="V85"/>
    </row>
    <row r="86" spans="1:119" ht="15.6" x14ac:dyDescent="0.3">
      <c r="A86" s="344"/>
      <c r="B86" s="341"/>
      <c r="C86" s="311" t="s">
        <v>111</v>
      </c>
      <c r="D86" s="35">
        <v>7276</v>
      </c>
      <c r="E86" s="314"/>
      <c r="F86" s="35">
        <v>10316</v>
      </c>
      <c r="G86" s="75">
        <v>4177</v>
      </c>
      <c r="H86" s="319"/>
      <c r="I86" s="386"/>
      <c r="J86" s="389">
        <v>1303</v>
      </c>
      <c r="K86" s="35">
        <v>592</v>
      </c>
      <c r="L86" s="35">
        <v>1056</v>
      </c>
      <c r="M86" s="35">
        <v>953</v>
      </c>
      <c r="N86" s="320"/>
      <c r="O86" s="12">
        <v>2327765</v>
      </c>
      <c r="P86" s="323"/>
      <c r="Q86" s="72">
        <v>13.5</v>
      </c>
      <c r="R86" s="22" t="s">
        <v>110</v>
      </c>
      <c r="S86" s="85">
        <v>400000</v>
      </c>
      <c r="T86" s="64">
        <f>S86+O85</f>
        <v>2579050</v>
      </c>
      <c r="U86" s="87">
        <v>22761483</v>
      </c>
      <c r="V86"/>
    </row>
    <row r="87" spans="1:119" ht="15.6" x14ac:dyDescent="0.3">
      <c r="A87" s="344"/>
      <c r="B87" s="341"/>
      <c r="C87" s="171" t="s">
        <v>112</v>
      </c>
      <c r="D87" s="10">
        <v>7048</v>
      </c>
      <c r="E87" s="314"/>
      <c r="F87" s="10">
        <v>9767</v>
      </c>
      <c r="G87" s="74">
        <v>3791</v>
      </c>
      <c r="H87" s="319"/>
      <c r="I87" s="386"/>
      <c r="J87" s="296">
        <v>1187</v>
      </c>
      <c r="K87" s="10">
        <v>585</v>
      </c>
      <c r="L87" s="10">
        <v>1006</v>
      </c>
      <c r="M87" s="10">
        <v>908</v>
      </c>
      <c r="N87" s="320"/>
      <c r="O87" s="16">
        <v>1986950</v>
      </c>
      <c r="P87" s="323"/>
      <c r="Q87" s="73">
        <v>12.75</v>
      </c>
      <c r="R87" s="22" t="s">
        <v>111</v>
      </c>
      <c r="S87" s="85">
        <v>400000</v>
      </c>
      <c r="T87" s="64">
        <f>S87+O86</f>
        <v>2727765</v>
      </c>
      <c r="U87" s="88">
        <v>20182433</v>
      </c>
      <c r="V87"/>
    </row>
    <row r="88" spans="1:119" ht="15.6" x14ac:dyDescent="0.3">
      <c r="A88" s="344"/>
      <c r="B88" s="341"/>
      <c r="C88" s="171" t="s">
        <v>113</v>
      </c>
      <c r="D88" s="10">
        <v>6835</v>
      </c>
      <c r="E88" s="314"/>
      <c r="F88" s="10">
        <v>9077</v>
      </c>
      <c r="G88" s="74">
        <v>3348</v>
      </c>
      <c r="H88" s="319"/>
      <c r="I88" s="386"/>
      <c r="J88" s="296">
        <v>1076</v>
      </c>
      <c r="K88" s="10">
        <v>544</v>
      </c>
      <c r="L88" s="10">
        <v>952</v>
      </c>
      <c r="M88" s="10">
        <v>760</v>
      </c>
      <c r="N88" s="320"/>
      <c r="O88" s="3">
        <v>1892350</v>
      </c>
      <c r="P88" s="321"/>
      <c r="Q88" s="324"/>
      <c r="R88" s="22" t="s">
        <v>112</v>
      </c>
      <c r="S88" s="103"/>
      <c r="T88" s="124"/>
      <c r="U88" s="88">
        <v>17454668</v>
      </c>
      <c r="V88"/>
    </row>
    <row r="89" spans="1:119" ht="16.2" thickBot="1" x14ac:dyDescent="0.35">
      <c r="A89" s="344"/>
      <c r="B89" s="341"/>
      <c r="C89" s="201" t="s">
        <v>114</v>
      </c>
      <c r="D89" s="205">
        <v>5777</v>
      </c>
      <c r="E89" s="370"/>
      <c r="F89" s="205">
        <v>8592</v>
      </c>
      <c r="G89" s="200">
        <v>2897</v>
      </c>
      <c r="H89" s="371"/>
      <c r="I89" s="387"/>
      <c r="J89" s="297">
        <v>1114</v>
      </c>
      <c r="K89" s="205">
        <v>510</v>
      </c>
      <c r="L89" s="205">
        <v>902</v>
      </c>
      <c r="M89" s="205">
        <v>831</v>
      </c>
      <c r="N89" s="372"/>
      <c r="O89" s="373">
        <v>1722800</v>
      </c>
      <c r="P89" s="374"/>
      <c r="Q89" s="375"/>
      <c r="R89" s="22" t="s">
        <v>113</v>
      </c>
      <c r="S89" s="103"/>
      <c r="T89" s="124"/>
      <c r="U89" s="88">
        <v>15467718</v>
      </c>
      <c r="V89"/>
    </row>
    <row r="90" spans="1:119" s="1" customFormat="1" ht="16.2" thickBot="1" x14ac:dyDescent="0.35">
      <c r="A90" s="345"/>
      <c r="B90" s="346"/>
      <c r="C90" s="347"/>
      <c r="D90" s="133"/>
      <c r="E90" s="133"/>
      <c r="F90" s="133"/>
      <c r="G90" s="133"/>
      <c r="H90" s="348"/>
      <c r="I90" s="348"/>
      <c r="J90" s="390"/>
      <c r="K90" s="349"/>
      <c r="L90" s="349"/>
      <c r="M90" s="347"/>
      <c r="N90" s="347"/>
      <c r="O90" s="347"/>
      <c r="P90" s="347"/>
      <c r="Q90" s="350"/>
      <c r="R90" s="22" t="s">
        <v>114</v>
      </c>
      <c r="S90" s="104"/>
      <c r="T90" s="105"/>
      <c r="U90" s="89">
        <v>13575368</v>
      </c>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row>
    <row r="91" spans="1:119" x14ac:dyDescent="0.3">
      <c r="A91"/>
      <c r="B91" s="37"/>
      <c r="F91" s="134"/>
      <c r="K91" s="9"/>
      <c r="P91" s="5"/>
      <c r="S91"/>
      <c r="T91"/>
      <c r="U91"/>
      <c r="V91"/>
    </row>
    <row r="92" spans="1:119" x14ac:dyDescent="0.3">
      <c r="A92"/>
      <c r="B92" s="37"/>
      <c r="K92" s="9"/>
      <c r="S92"/>
      <c r="T92"/>
      <c r="U92"/>
      <c r="V92"/>
    </row>
    <row r="93" spans="1:119" x14ac:dyDescent="0.3">
      <c r="A93"/>
      <c r="B93" s="37"/>
      <c r="F93" s="134"/>
      <c r="K93" s="9"/>
      <c r="M93" s="5"/>
      <c r="N93" s="5"/>
      <c r="O93" s="4"/>
      <c r="P93" s="4"/>
      <c r="S93"/>
      <c r="T93"/>
      <c r="U93"/>
      <c r="V93"/>
    </row>
    <row r="94" spans="1:119" x14ac:dyDescent="0.3">
      <c r="A94"/>
      <c r="B94" s="37"/>
      <c r="F94" s="134"/>
      <c r="K94" s="9"/>
      <c r="M94" s="5"/>
      <c r="N94" s="5"/>
      <c r="O94" s="4"/>
      <c r="P94" s="4"/>
      <c r="S94"/>
      <c r="T94"/>
      <c r="U94"/>
      <c r="V94"/>
    </row>
    <row r="95" spans="1:119" x14ac:dyDescent="0.3">
      <c r="A95"/>
      <c r="B95" s="37"/>
      <c r="F95" s="134"/>
      <c r="K95" s="9"/>
      <c r="M95" s="5"/>
      <c r="N95" s="5"/>
      <c r="O95" s="4"/>
      <c r="P95" s="4"/>
      <c r="S95"/>
      <c r="T95"/>
      <c r="U95"/>
      <c r="V95"/>
    </row>
    <row r="96" spans="1:119" x14ac:dyDescent="0.3">
      <c r="A96"/>
      <c r="B96" s="37"/>
      <c r="F96" s="134"/>
      <c r="K96" s="9"/>
      <c r="M96" s="5"/>
      <c r="N96" s="5"/>
      <c r="O96" s="4"/>
      <c r="P96" s="4"/>
      <c r="S96"/>
      <c r="T96"/>
      <c r="U96"/>
      <c r="V96"/>
    </row>
    <row r="97" spans="1:22" x14ac:dyDescent="0.3">
      <c r="A97"/>
      <c r="B97" s="37"/>
      <c r="F97" s="134"/>
      <c r="K97" s="9"/>
      <c r="M97" s="5"/>
      <c r="N97" s="5"/>
      <c r="O97" s="4"/>
      <c r="P97" s="4"/>
      <c r="S97"/>
      <c r="T97"/>
      <c r="U97"/>
      <c r="V97"/>
    </row>
    <row r="98" spans="1:22" x14ac:dyDescent="0.3">
      <c r="A98"/>
      <c r="B98" s="37"/>
      <c r="F98" s="134"/>
      <c r="K98" s="9"/>
      <c r="M98" s="5"/>
      <c r="N98" s="5"/>
      <c r="O98" s="4"/>
      <c r="P98" s="4"/>
      <c r="S98"/>
      <c r="T98"/>
      <c r="U98"/>
      <c r="V98"/>
    </row>
    <row r="99" spans="1:22" x14ac:dyDescent="0.3">
      <c r="A99"/>
      <c r="B99" s="37"/>
      <c r="F99" s="134"/>
      <c r="K99" s="9"/>
      <c r="M99" s="5"/>
      <c r="N99" s="5"/>
      <c r="O99" s="4"/>
      <c r="P99" s="4"/>
      <c r="S99"/>
      <c r="T99"/>
      <c r="U99"/>
      <c r="V99"/>
    </row>
    <row r="100" spans="1:22" x14ac:dyDescent="0.3">
      <c r="A100"/>
      <c r="B100" s="37"/>
      <c r="F100" s="134"/>
      <c r="K100" s="9"/>
      <c r="P100" s="5"/>
      <c r="S100"/>
      <c r="T100"/>
      <c r="U100"/>
      <c r="V100"/>
    </row>
    <row r="101" spans="1:22" x14ac:dyDescent="0.3">
      <c r="A101"/>
      <c r="B101" s="37"/>
      <c r="F101" s="134"/>
      <c r="K101" s="9"/>
      <c r="P101" s="5"/>
      <c r="S101" s="4"/>
      <c r="T101"/>
      <c r="U101"/>
      <c r="V101"/>
    </row>
    <row r="102" spans="1:22" x14ac:dyDescent="0.3">
      <c r="A102"/>
      <c r="B102" s="37"/>
      <c r="F102" s="134"/>
      <c r="K102" s="9"/>
      <c r="P102" s="5"/>
      <c r="S102" s="4"/>
      <c r="T102"/>
      <c r="U102"/>
      <c r="V102"/>
    </row>
    <row r="103" spans="1:22" x14ac:dyDescent="0.3">
      <c r="A103"/>
      <c r="B103" s="37"/>
      <c r="F103" s="134"/>
      <c r="K103" s="9"/>
      <c r="P103" s="5"/>
      <c r="S103" s="4"/>
      <c r="T103"/>
      <c r="U103"/>
      <c r="V103"/>
    </row>
    <row r="104" spans="1:22" x14ac:dyDescent="0.3">
      <c r="A104"/>
      <c r="B104" s="37"/>
      <c r="F104" s="134"/>
      <c r="K104" s="9"/>
      <c r="P104" s="5"/>
      <c r="S104" s="4"/>
      <c r="T104"/>
      <c r="U104"/>
      <c r="V104"/>
    </row>
    <row r="105" spans="1:22" x14ac:dyDescent="0.3">
      <c r="A105"/>
      <c r="B105" s="37"/>
      <c r="F105" s="134"/>
      <c r="K105" s="9"/>
      <c r="P105" s="5"/>
      <c r="S105" s="4"/>
      <c r="T105"/>
      <c r="U105"/>
      <c r="V105"/>
    </row>
    <row r="106" spans="1:22" x14ac:dyDescent="0.3">
      <c r="A106"/>
      <c r="B106" s="37"/>
      <c r="F106" s="134"/>
      <c r="K106" s="9"/>
      <c r="P106" s="5"/>
      <c r="S106" s="4"/>
      <c r="T106"/>
      <c r="U106"/>
      <c r="V106"/>
    </row>
    <row r="107" spans="1:22" x14ac:dyDescent="0.3">
      <c r="A107"/>
      <c r="B107" s="37"/>
      <c r="F107" s="134"/>
      <c r="K107" s="9"/>
      <c r="P107" s="5"/>
      <c r="S107" s="4"/>
      <c r="T107"/>
      <c r="U107"/>
      <c r="V107"/>
    </row>
    <row r="108" spans="1:22" x14ac:dyDescent="0.3">
      <c r="A108"/>
      <c r="B108" s="37"/>
      <c r="F108" s="134"/>
      <c r="K108" s="9"/>
      <c r="P108" s="5"/>
      <c r="S108" s="4"/>
      <c r="T108"/>
      <c r="U108"/>
      <c r="V108"/>
    </row>
    <row r="109" spans="1:22" x14ac:dyDescent="0.3">
      <c r="A109"/>
      <c r="B109" s="37"/>
      <c r="F109" s="134"/>
      <c r="K109" s="9"/>
      <c r="P109" s="5"/>
      <c r="S109" s="4"/>
      <c r="T109"/>
      <c r="U109"/>
      <c r="V109"/>
    </row>
    <row r="110" spans="1:22" x14ac:dyDescent="0.3">
      <c r="A110"/>
      <c r="B110" s="37"/>
      <c r="F110" s="134"/>
      <c r="K110" s="9"/>
      <c r="P110" s="5"/>
      <c r="S110" s="4"/>
      <c r="T110"/>
      <c r="U110"/>
      <c r="V110"/>
    </row>
    <row r="111" spans="1:22" x14ac:dyDescent="0.3">
      <c r="A111"/>
      <c r="B111" s="37"/>
      <c r="F111" s="134"/>
      <c r="K111" s="9"/>
      <c r="P111" s="5"/>
      <c r="S111" s="4"/>
      <c r="T111"/>
      <c r="U111"/>
      <c r="V111"/>
    </row>
    <row r="112" spans="1:22" x14ac:dyDescent="0.3">
      <c r="A112"/>
      <c r="B112" s="37"/>
      <c r="F112" s="134"/>
      <c r="K112" s="9"/>
      <c r="P112" s="5"/>
      <c r="S112" s="4"/>
      <c r="T112"/>
      <c r="U112"/>
      <c r="V112"/>
    </row>
    <row r="113" spans="1:22" x14ac:dyDescent="0.3">
      <c r="A113"/>
      <c r="B113" s="37"/>
      <c r="F113" s="134"/>
      <c r="K113" s="9"/>
      <c r="P113" s="5"/>
      <c r="S113" s="4"/>
      <c r="T113"/>
      <c r="U113"/>
      <c r="V113"/>
    </row>
    <row r="114" spans="1:22" x14ac:dyDescent="0.3">
      <c r="A114"/>
      <c r="B114" s="37"/>
      <c r="F114" s="134"/>
      <c r="K114" s="9"/>
      <c r="P114" s="5"/>
      <c r="S114" s="4"/>
      <c r="T114"/>
      <c r="U114"/>
      <c r="V114"/>
    </row>
    <row r="115" spans="1:22" x14ac:dyDescent="0.3">
      <c r="A115"/>
      <c r="B115" s="37"/>
      <c r="F115" s="134"/>
      <c r="K115" s="9"/>
      <c r="P115" s="5"/>
      <c r="S115" s="4"/>
      <c r="T115"/>
      <c r="U115"/>
      <c r="V115"/>
    </row>
    <row r="116" spans="1:22" x14ac:dyDescent="0.3">
      <c r="A116"/>
      <c r="B116" s="37"/>
      <c r="F116" s="134"/>
      <c r="K116" s="9"/>
      <c r="P116" s="5"/>
      <c r="S116" s="4"/>
      <c r="T116"/>
      <c r="U116"/>
      <c r="V116"/>
    </row>
    <row r="117" spans="1:22" x14ac:dyDescent="0.3">
      <c r="A117"/>
      <c r="B117" s="37"/>
      <c r="F117" s="134"/>
      <c r="K117" s="9"/>
      <c r="P117" s="5"/>
      <c r="S117" s="4"/>
      <c r="T117"/>
      <c r="U117"/>
      <c r="V117"/>
    </row>
    <row r="118" spans="1:22" x14ac:dyDescent="0.3">
      <c r="A118"/>
      <c r="B118" s="37"/>
      <c r="F118" s="134"/>
      <c r="K118" s="9"/>
      <c r="P118" s="5"/>
      <c r="S118" s="4"/>
      <c r="T118"/>
      <c r="U118"/>
      <c r="V118"/>
    </row>
    <row r="119" spans="1:22" x14ac:dyDescent="0.3">
      <c r="A119"/>
      <c r="B119" s="37"/>
      <c r="F119" s="134"/>
      <c r="K119" s="9"/>
      <c r="P119" s="5"/>
      <c r="S119" s="4"/>
      <c r="T119"/>
      <c r="U119"/>
      <c r="V119"/>
    </row>
    <row r="120" spans="1:22" x14ac:dyDescent="0.3">
      <c r="A120"/>
      <c r="B120" s="37"/>
      <c r="F120" s="134"/>
      <c r="K120" s="9"/>
      <c r="P120" s="5"/>
      <c r="S120" s="4"/>
      <c r="T120"/>
      <c r="U120"/>
      <c r="V120"/>
    </row>
    <row r="121" spans="1:22" x14ac:dyDescent="0.3">
      <c r="A121"/>
      <c r="B121" s="37"/>
      <c r="F121" s="134"/>
      <c r="K121" s="9"/>
      <c r="P121" s="5"/>
      <c r="S121" s="4"/>
      <c r="T121"/>
      <c r="U121"/>
      <c r="V121"/>
    </row>
    <row r="122" spans="1:22" x14ac:dyDescent="0.3">
      <c r="A122"/>
      <c r="B122" s="37"/>
      <c r="F122" s="134"/>
      <c r="K122" s="9"/>
      <c r="P122" s="5"/>
      <c r="S122" s="4"/>
      <c r="T122"/>
      <c r="U122"/>
      <c r="V122"/>
    </row>
    <row r="123" spans="1:22" x14ac:dyDescent="0.3">
      <c r="A123"/>
      <c r="B123" s="37"/>
      <c r="F123" s="134"/>
      <c r="K123" s="9"/>
      <c r="P123" s="5"/>
      <c r="S123" s="4"/>
      <c r="T123"/>
      <c r="U123"/>
      <c r="V123"/>
    </row>
    <row r="124" spans="1:22" x14ac:dyDescent="0.3">
      <c r="A124"/>
      <c r="B124" s="37"/>
      <c r="F124" s="134"/>
      <c r="K124" s="9"/>
      <c r="P124" s="5"/>
      <c r="S124" s="4"/>
      <c r="T124"/>
      <c r="U124"/>
      <c r="V124"/>
    </row>
    <row r="125" spans="1:22" x14ac:dyDescent="0.3">
      <c r="A125"/>
      <c r="B125" s="37"/>
      <c r="F125" s="134"/>
      <c r="K125" s="9"/>
      <c r="P125" s="5"/>
      <c r="S125" s="4"/>
      <c r="T125"/>
      <c r="U125"/>
      <c r="V125"/>
    </row>
    <row r="126" spans="1:22" x14ac:dyDescent="0.3">
      <c r="A126"/>
      <c r="B126" s="37"/>
      <c r="F126" s="134"/>
      <c r="K126" s="9"/>
      <c r="P126" s="5"/>
      <c r="S126" s="4"/>
      <c r="T126"/>
      <c r="U126"/>
      <c r="V126"/>
    </row>
    <row r="127" spans="1:22" x14ac:dyDescent="0.3">
      <c r="A127"/>
      <c r="B127" s="37"/>
      <c r="F127" s="134"/>
      <c r="K127" s="9"/>
      <c r="P127" s="5"/>
      <c r="S127" s="4"/>
      <c r="T127"/>
      <c r="U127"/>
      <c r="V127"/>
    </row>
    <row r="128" spans="1:22" x14ac:dyDescent="0.3">
      <c r="S128" s="4"/>
      <c r="T128"/>
      <c r="U128"/>
    </row>
  </sheetData>
  <sortState xmlns:xlrd2="http://schemas.microsoft.com/office/spreadsheetml/2017/richdata2" ref="A2:Q73">
    <sortCondition ref="A2:A73"/>
    <sortCondition ref="C2:C73"/>
  </sortState>
  <mergeCells count="1">
    <mergeCell ref="D76:I76"/>
  </mergeCell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C89B3-F9BF-4921-96B2-AEC498673DF5}">
  <dimension ref="A1:Z77"/>
  <sheetViews>
    <sheetView workbookViewId="0">
      <pane ySplit="2" topLeftCell="A36" activePane="bottomLeft" state="frozen"/>
      <selection pane="bottomLeft" activeCell="N27" sqref="N27"/>
    </sheetView>
  </sheetViews>
  <sheetFormatPr defaultRowHeight="14.4" x14ac:dyDescent="0.3"/>
  <cols>
    <col min="1" max="1" width="5.33203125" style="37" bestFit="1" customWidth="1"/>
    <col min="2" max="2" width="28.109375" customWidth="1"/>
    <col min="3" max="3" width="11.33203125" customWidth="1"/>
    <col min="4" max="4" width="6.44140625" customWidth="1"/>
    <col min="5" max="6" width="5" customWidth="1"/>
    <col min="7" max="7" width="6.5546875" customWidth="1"/>
    <col min="8" max="8" width="5.33203125" customWidth="1"/>
    <col min="9" max="9" width="4.109375" customWidth="1"/>
    <col min="10" max="10" width="5.33203125" customWidth="1"/>
    <col min="11" max="11" width="6.5546875" customWidth="1"/>
    <col min="12" max="12" width="6" customWidth="1"/>
    <col min="13" max="13" width="6.6640625" customWidth="1"/>
    <col min="14" max="14" width="7" customWidth="1"/>
    <col min="15" max="15" width="5.33203125" customWidth="1"/>
    <col min="16" max="16" width="4.6640625" customWidth="1"/>
    <col min="17" max="17" width="3.6640625" customWidth="1"/>
    <col min="18" max="18" width="7" customWidth="1"/>
    <col min="19" max="19" width="7.88671875" customWidth="1"/>
    <col min="20" max="20" width="6.6640625" customWidth="1"/>
    <col min="21" max="21" width="8.109375" customWidth="1"/>
    <col min="22" max="23" width="6.5546875" customWidth="1"/>
    <col min="24" max="24" width="6.88671875" customWidth="1"/>
    <col min="25" max="25" width="8.44140625" customWidth="1"/>
    <col min="26" max="26" width="116.33203125" bestFit="1" customWidth="1"/>
  </cols>
  <sheetData>
    <row r="1" spans="1:26" x14ac:dyDescent="0.3">
      <c r="A1" s="145"/>
      <c r="B1" s="11"/>
      <c r="C1" s="11" t="s">
        <v>289</v>
      </c>
      <c r="D1" s="11"/>
      <c r="E1" s="11"/>
      <c r="F1" s="11"/>
      <c r="G1" s="11"/>
      <c r="H1" s="11"/>
      <c r="I1" s="11"/>
      <c r="J1" s="11"/>
      <c r="K1" s="11"/>
      <c r="L1" s="11"/>
      <c r="M1" s="11"/>
      <c r="N1" s="11"/>
      <c r="O1" s="11"/>
      <c r="P1" s="11"/>
      <c r="Q1" s="11"/>
      <c r="R1" s="11"/>
      <c r="S1" s="11"/>
      <c r="T1" s="11"/>
      <c r="U1" s="11"/>
      <c r="V1" s="11"/>
      <c r="W1" s="11"/>
      <c r="X1" s="11"/>
      <c r="Y1" s="11"/>
      <c r="Z1" s="11"/>
    </row>
    <row r="2" spans="1:26" x14ac:dyDescent="0.3">
      <c r="A2" s="145" t="s">
        <v>0</v>
      </c>
      <c r="B2" s="11" t="s">
        <v>2</v>
      </c>
      <c r="C2" s="11" t="s">
        <v>290</v>
      </c>
      <c r="D2" s="11" t="s">
        <v>291</v>
      </c>
      <c r="E2" s="11" t="s">
        <v>292</v>
      </c>
      <c r="F2" s="11" t="s">
        <v>293</v>
      </c>
      <c r="G2" s="11" t="s">
        <v>294</v>
      </c>
      <c r="H2" s="11" t="s">
        <v>295</v>
      </c>
      <c r="I2" s="11" t="s">
        <v>296</v>
      </c>
      <c r="J2" s="11" t="s">
        <v>297</v>
      </c>
      <c r="K2" s="11" t="s">
        <v>298</v>
      </c>
      <c r="L2" s="11" t="s">
        <v>299</v>
      </c>
      <c r="M2" s="11" t="s">
        <v>300</v>
      </c>
      <c r="N2" s="11" t="s">
        <v>301</v>
      </c>
      <c r="O2" s="11" t="s">
        <v>302</v>
      </c>
      <c r="P2" s="11" t="s">
        <v>303</v>
      </c>
      <c r="Q2" s="11" t="s">
        <v>304</v>
      </c>
      <c r="R2" s="11" t="s">
        <v>305</v>
      </c>
      <c r="S2" s="11" t="s">
        <v>306</v>
      </c>
      <c r="T2" s="11" t="s">
        <v>307</v>
      </c>
      <c r="U2" s="11" t="s">
        <v>308</v>
      </c>
      <c r="V2" s="11" t="s">
        <v>309</v>
      </c>
      <c r="W2" s="11" t="s">
        <v>310</v>
      </c>
      <c r="X2" s="11" t="s">
        <v>311</v>
      </c>
      <c r="Y2" s="11" t="s">
        <v>312</v>
      </c>
      <c r="Z2" s="11" t="s">
        <v>222</v>
      </c>
    </row>
    <row r="3" spans="1:26" x14ac:dyDescent="0.3">
      <c r="A3" s="37" t="s">
        <v>17</v>
      </c>
      <c r="B3" t="s">
        <v>184</v>
      </c>
      <c r="C3" s="37"/>
      <c r="D3" s="37"/>
      <c r="E3" s="37"/>
      <c r="F3" s="37" t="s">
        <v>138</v>
      </c>
      <c r="G3" s="37"/>
      <c r="H3" s="37"/>
      <c r="I3" s="37" t="s">
        <v>138</v>
      </c>
      <c r="J3" s="37"/>
      <c r="K3" s="37"/>
      <c r="L3" s="37"/>
      <c r="M3" s="37"/>
      <c r="N3" s="37"/>
      <c r="O3" s="37"/>
      <c r="P3" s="37"/>
      <c r="Q3" s="37"/>
      <c r="R3" s="37"/>
      <c r="S3" s="37"/>
      <c r="T3" s="37" t="s">
        <v>138</v>
      </c>
      <c r="U3" s="37"/>
      <c r="V3" s="37"/>
      <c r="W3" s="37"/>
      <c r="X3" s="37"/>
      <c r="Y3" s="37"/>
      <c r="Z3" t="s">
        <v>313</v>
      </c>
    </row>
    <row r="4" spans="1:26" x14ac:dyDescent="0.3">
      <c r="A4" s="37" t="s">
        <v>17</v>
      </c>
      <c r="B4" t="s">
        <v>314</v>
      </c>
      <c r="C4" s="37"/>
      <c r="D4" s="37"/>
      <c r="E4" s="37"/>
      <c r="F4" s="37"/>
      <c r="G4" s="37"/>
      <c r="H4" s="37"/>
      <c r="I4" s="37"/>
      <c r="J4" s="37"/>
      <c r="K4" s="37"/>
      <c r="L4" s="37"/>
      <c r="M4" s="37"/>
      <c r="N4" s="37"/>
      <c r="O4" s="37"/>
      <c r="P4" s="37"/>
      <c r="Q4" s="37"/>
      <c r="R4" s="37"/>
      <c r="S4" s="37"/>
      <c r="T4" s="37"/>
      <c r="U4" s="37"/>
      <c r="V4" s="37"/>
      <c r="W4" s="37"/>
      <c r="X4" s="37"/>
      <c r="Y4" s="37"/>
      <c r="Z4" t="s">
        <v>315</v>
      </c>
    </row>
    <row r="5" spans="1:26" x14ac:dyDescent="0.3">
      <c r="A5" s="37" t="s">
        <v>17</v>
      </c>
      <c r="B5" t="s">
        <v>187</v>
      </c>
      <c r="C5" s="37" t="s">
        <v>138</v>
      </c>
      <c r="D5" s="37"/>
      <c r="E5" s="37"/>
      <c r="F5" s="37"/>
      <c r="G5" s="37"/>
      <c r="H5" s="37"/>
      <c r="I5" s="37"/>
      <c r="J5" s="37"/>
      <c r="K5" s="37"/>
      <c r="L5" s="37"/>
      <c r="M5" s="37"/>
      <c r="N5" s="37"/>
      <c r="O5" s="37"/>
      <c r="P5" s="37"/>
      <c r="Q5" s="37"/>
      <c r="R5" s="37"/>
      <c r="S5" s="37"/>
      <c r="T5" s="37"/>
      <c r="U5" s="37"/>
      <c r="V5" s="37"/>
      <c r="W5" s="37"/>
      <c r="X5" s="37"/>
      <c r="Y5" s="37"/>
    </row>
    <row r="6" spans="1:26" x14ac:dyDescent="0.3">
      <c r="A6" s="37" t="s">
        <v>17</v>
      </c>
      <c r="B6" t="s">
        <v>188</v>
      </c>
      <c r="C6" s="37"/>
      <c r="D6" s="37"/>
      <c r="E6" s="37"/>
      <c r="F6" s="37"/>
      <c r="G6" s="37"/>
      <c r="H6" s="37"/>
      <c r="I6" s="37" t="s">
        <v>138</v>
      </c>
      <c r="J6" s="37"/>
      <c r="K6" s="37"/>
      <c r="L6" s="37"/>
      <c r="M6" s="37"/>
      <c r="N6" s="37"/>
      <c r="O6" s="37"/>
      <c r="P6" s="37"/>
      <c r="Q6" s="37"/>
      <c r="R6" s="37"/>
      <c r="S6" s="37"/>
      <c r="T6" s="37" t="s">
        <v>138</v>
      </c>
      <c r="U6" s="37"/>
      <c r="V6" s="37"/>
      <c r="W6" s="37"/>
      <c r="X6" s="37" t="s">
        <v>138</v>
      </c>
      <c r="Y6" s="37"/>
      <c r="Z6" t="s">
        <v>316</v>
      </c>
    </row>
    <row r="7" spans="1:26" x14ac:dyDescent="0.3">
      <c r="A7" s="37" t="s">
        <v>17</v>
      </c>
      <c r="B7" t="s">
        <v>22</v>
      </c>
      <c r="C7" s="37" t="s">
        <v>138</v>
      </c>
      <c r="D7" s="37"/>
      <c r="E7" s="37"/>
      <c r="F7" s="37"/>
      <c r="G7" s="37"/>
      <c r="H7" s="37"/>
      <c r="I7" s="37"/>
      <c r="J7" s="37"/>
      <c r="K7" s="37"/>
      <c r="L7" s="37"/>
      <c r="M7" s="37"/>
      <c r="N7" s="37"/>
      <c r="O7" s="37"/>
      <c r="P7" s="37"/>
      <c r="Q7" s="37"/>
      <c r="R7" s="37"/>
      <c r="S7" s="37"/>
      <c r="T7" s="37"/>
      <c r="U7" s="37"/>
      <c r="V7" s="37"/>
      <c r="W7" s="37"/>
      <c r="X7" s="37"/>
      <c r="Y7" s="37"/>
    </row>
    <row r="8" spans="1:26" x14ac:dyDescent="0.3">
      <c r="A8" s="37" t="s">
        <v>17</v>
      </c>
      <c r="B8" t="s">
        <v>23</v>
      </c>
      <c r="C8" s="37"/>
      <c r="D8" s="37"/>
      <c r="E8" s="37"/>
      <c r="F8" s="37" t="s">
        <v>138</v>
      </c>
      <c r="G8" s="37"/>
      <c r="H8" s="37"/>
      <c r="I8" s="37"/>
      <c r="J8" s="37"/>
      <c r="K8" s="37"/>
      <c r="L8" s="37"/>
      <c r="M8" s="37"/>
      <c r="N8" s="37"/>
      <c r="O8" s="37"/>
      <c r="P8" s="37"/>
      <c r="Q8" s="37"/>
      <c r="R8" s="37" t="s">
        <v>138</v>
      </c>
      <c r="S8" s="37"/>
      <c r="T8" s="37"/>
      <c r="U8" s="37"/>
      <c r="V8" s="37"/>
      <c r="W8" s="37"/>
      <c r="X8" s="37"/>
      <c r="Y8" s="37"/>
      <c r="Z8" t="s">
        <v>317</v>
      </c>
    </row>
    <row r="9" spans="1:26" x14ac:dyDescent="0.3">
      <c r="A9" s="37" t="s">
        <v>17</v>
      </c>
      <c r="B9" t="s">
        <v>24</v>
      </c>
      <c r="C9" s="37" t="s">
        <v>138</v>
      </c>
      <c r="D9" s="37"/>
      <c r="E9" s="37"/>
      <c r="F9" s="37"/>
      <c r="G9" s="37"/>
      <c r="H9" s="37"/>
      <c r="I9" s="37"/>
      <c r="J9" s="37"/>
      <c r="K9" s="37"/>
      <c r="L9" s="37"/>
      <c r="M9" s="37"/>
      <c r="N9" s="37"/>
      <c r="O9" s="37"/>
      <c r="P9" s="37"/>
      <c r="Q9" s="37"/>
      <c r="R9" s="37"/>
      <c r="S9" s="37"/>
      <c r="T9" s="37"/>
      <c r="U9" s="37"/>
      <c r="V9" s="37"/>
      <c r="W9" s="37"/>
      <c r="X9" s="37"/>
      <c r="Y9" s="37"/>
    </row>
    <row r="10" spans="1:26" x14ac:dyDescent="0.3">
      <c r="A10" s="37" t="s">
        <v>17</v>
      </c>
      <c r="B10" t="s">
        <v>25</v>
      </c>
      <c r="C10" s="37" t="s">
        <v>138</v>
      </c>
      <c r="D10" s="37"/>
      <c r="E10" s="37"/>
      <c r="F10" s="37"/>
      <c r="G10" s="37"/>
      <c r="H10" s="37"/>
      <c r="I10" s="37"/>
      <c r="J10" s="37"/>
      <c r="K10" s="37"/>
      <c r="L10" s="37"/>
      <c r="M10" s="37"/>
      <c r="N10" s="37"/>
      <c r="O10" s="37"/>
      <c r="P10" s="37"/>
      <c r="Q10" s="37"/>
      <c r="R10" s="37"/>
      <c r="S10" s="37"/>
      <c r="T10" s="37"/>
      <c r="U10" s="37"/>
      <c r="V10" s="37"/>
      <c r="W10" s="37"/>
      <c r="X10" s="37"/>
      <c r="Y10" s="37"/>
    </row>
    <row r="11" spans="1:26" x14ac:dyDescent="0.3">
      <c r="A11" s="37" t="s">
        <v>17</v>
      </c>
      <c r="B11" t="s">
        <v>26</v>
      </c>
      <c r="C11" s="37" t="s">
        <v>138</v>
      </c>
      <c r="D11" s="37"/>
      <c r="E11" s="37"/>
      <c r="F11" s="37"/>
      <c r="G11" s="37"/>
      <c r="H11" s="37"/>
      <c r="I11" s="37"/>
      <c r="J11" s="37"/>
      <c r="K11" s="37"/>
      <c r="L11" s="37"/>
      <c r="M11" s="37"/>
      <c r="N11" s="37"/>
      <c r="O11" s="37"/>
      <c r="P11" s="37"/>
      <c r="Q11" s="37"/>
      <c r="R11" s="37"/>
      <c r="S11" s="37"/>
      <c r="T11" s="37"/>
      <c r="U11" s="37"/>
      <c r="V11" s="37"/>
      <c r="W11" s="37"/>
      <c r="X11" s="37"/>
      <c r="Y11" s="37"/>
    </row>
    <row r="12" spans="1:26" x14ac:dyDescent="0.3">
      <c r="A12" s="37" t="s">
        <v>17</v>
      </c>
      <c r="B12" t="s">
        <v>27</v>
      </c>
      <c r="C12" s="37"/>
      <c r="D12" s="37"/>
      <c r="E12" s="37"/>
      <c r="F12" s="37"/>
      <c r="G12" s="37"/>
      <c r="H12" s="37" t="s">
        <v>138</v>
      </c>
      <c r="I12" s="37" t="s">
        <v>138</v>
      </c>
      <c r="J12" s="37"/>
      <c r="K12" s="37"/>
      <c r="L12" s="37"/>
      <c r="M12" s="37"/>
      <c r="N12" s="37"/>
      <c r="O12" s="37"/>
      <c r="P12" s="37" t="s">
        <v>138</v>
      </c>
      <c r="Q12" s="37"/>
      <c r="R12" s="37"/>
      <c r="S12" s="37"/>
      <c r="T12" s="37"/>
      <c r="U12" s="37"/>
      <c r="V12" s="37"/>
      <c r="W12" s="37"/>
      <c r="X12" s="37"/>
      <c r="Y12" s="37"/>
      <c r="Z12" t="s">
        <v>318</v>
      </c>
    </row>
    <row r="13" spans="1:26" x14ac:dyDescent="0.3">
      <c r="A13" s="37" t="s">
        <v>17</v>
      </c>
      <c r="B13" t="s">
        <v>28</v>
      </c>
      <c r="C13" s="37" t="s">
        <v>138</v>
      </c>
      <c r="D13" s="37"/>
      <c r="E13" s="37"/>
      <c r="F13" s="37"/>
      <c r="G13" s="37"/>
      <c r="H13" s="37"/>
      <c r="I13" s="37"/>
      <c r="J13" s="37"/>
      <c r="K13" s="37"/>
      <c r="L13" s="37"/>
      <c r="M13" s="37"/>
      <c r="N13" s="37"/>
      <c r="O13" s="37"/>
      <c r="P13" s="37"/>
      <c r="Q13" s="37"/>
      <c r="R13" s="37"/>
      <c r="S13" s="37"/>
      <c r="T13" s="37"/>
      <c r="U13" s="37"/>
      <c r="V13" s="37"/>
      <c r="W13" s="37"/>
      <c r="X13" s="37"/>
      <c r="Y13" s="37"/>
    </row>
    <row r="14" spans="1:26" x14ac:dyDescent="0.3">
      <c r="A14" s="37" t="s">
        <v>17</v>
      </c>
      <c r="B14" t="s">
        <v>29</v>
      </c>
      <c r="C14" s="37"/>
      <c r="D14" s="37"/>
      <c r="E14" s="37"/>
      <c r="F14" s="37"/>
      <c r="G14" s="37"/>
      <c r="H14" s="37"/>
      <c r="I14" s="37" t="s">
        <v>138</v>
      </c>
      <c r="J14" s="37"/>
      <c r="K14" s="37"/>
      <c r="L14" s="37"/>
      <c r="M14" s="37"/>
      <c r="N14" s="37"/>
      <c r="O14" s="37"/>
      <c r="P14" s="37"/>
      <c r="Q14" s="37" t="s">
        <v>138</v>
      </c>
      <c r="R14" s="37"/>
      <c r="S14" s="37"/>
      <c r="T14" s="37"/>
      <c r="U14" s="37"/>
      <c r="V14" s="37"/>
      <c r="W14" s="37"/>
      <c r="X14" s="37"/>
      <c r="Y14" s="37"/>
    </row>
    <row r="15" spans="1:26" x14ac:dyDescent="0.3">
      <c r="A15" s="37" t="s">
        <v>17</v>
      </c>
      <c r="B15" t="s">
        <v>190</v>
      </c>
      <c r="C15" s="37"/>
      <c r="D15" s="37"/>
      <c r="E15" s="37"/>
      <c r="F15" s="37"/>
      <c r="G15" s="37"/>
      <c r="H15" s="37"/>
      <c r="I15" s="37" t="s">
        <v>138</v>
      </c>
      <c r="J15" s="37"/>
      <c r="K15" s="37"/>
      <c r="L15" s="37"/>
      <c r="M15" s="37"/>
      <c r="N15" s="37"/>
      <c r="O15" s="37"/>
      <c r="P15" s="37"/>
      <c r="Q15" s="37"/>
      <c r="R15" s="37" t="s">
        <v>138</v>
      </c>
      <c r="S15" s="37"/>
      <c r="T15" s="37"/>
      <c r="U15" s="37"/>
      <c r="V15" s="37"/>
      <c r="W15" s="37"/>
      <c r="X15" s="37"/>
      <c r="Y15" s="37"/>
    </row>
    <row r="16" spans="1:26" x14ac:dyDescent="0.3">
      <c r="A16" s="37" t="s">
        <v>17</v>
      </c>
      <c r="B16" t="s">
        <v>31</v>
      </c>
      <c r="C16" s="37"/>
      <c r="D16" s="37"/>
      <c r="E16" s="37"/>
      <c r="F16" s="37"/>
      <c r="G16" s="37" t="s">
        <v>138</v>
      </c>
      <c r="H16" s="37"/>
      <c r="I16" s="37" t="s">
        <v>138</v>
      </c>
      <c r="J16" s="37"/>
      <c r="K16" s="37"/>
      <c r="L16" s="37"/>
      <c r="M16" s="37" t="s">
        <v>138</v>
      </c>
      <c r="N16" s="37"/>
      <c r="O16" s="37"/>
      <c r="P16" s="37" t="s">
        <v>138</v>
      </c>
      <c r="Q16" s="37"/>
      <c r="R16" s="37"/>
      <c r="S16" s="37"/>
      <c r="T16" s="37"/>
      <c r="U16" s="37"/>
      <c r="V16" s="37"/>
      <c r="W16" s="37"/>
      <c r="X16" s="37"/>
      <c r="Y16" s="37"/>
    </row>
    <row r="17" spans="1:26" x14ac:dyDescent="0.3">
      <c r="A17" s="37" t="s">
        <v>17</v>
      </c>
      <c r="B17" t="s">
        <v>192</v>
      </c>
      <c r="C17" s="37"/>
      <c r="D17" s="37"/>
      <c r="E17" s="37"/>
      <c r="F17" s="37"/>
      <c r="G17" s="37"/>
      <c r="H17" s="37"/>
      <c r="I17" s="37" t="s">
        <v>138</v>
      </c>
      <c r="J17" s="37"/>
      <c r="K17" s="37"/>
      <c r="L17" s="37"/>
      <c r="M17" s="37"/>
      <c r="N17" s="37"/>
      <c r="O17" s="37"/>
      <c r="P17" s="37"/>
      <c r="Q17" s="37"/>
      <c r="R17" s="37" t="s">
        <v>138</v>
      </c>
      <c r="S17" s="37"/>
      <c r="T17" s="37"/>
      <c r="U17" s="37"/>
      <c r="V17" s="37"/>
      <c r="W17" s="37"/>
      <c r="X17" s="37"/>
      <c r="Y17" s="37"/>
    </row>
    <row r="18" spans="1:26" x14ac:dyDescent="0.3">
      <c r="A18" s="37" t="s">
        <v>17</v>
      </c>
      <c r="B18" t="s">
        <v>193</v>
      </c>
      <c r="C18" s="37"/>
      <c r="D18" s="37"/>
      <c r="E18" s="37"/>
      <c r="F18" s="37"/>
      <c r="G18" s="37" t="s">
        <v>138</v>
      </c>
      <c r="H18" s="37" t="s">
        <v>138</v>
      </c>
      <c r="I18" s="37"/>
      <c r="J18" s="37"/>
      <c r="K18" s="37"/>
      <c r="L18" s="37"/>
      <c r="M18" s="37"/>
      <c r="N18" s="37"/>
      <c r="O18" s="37"/>
      <c r="P18" s="37"/>
      <c r="Q18" s="37"/>
      <c r="R18" s="37"/>
      <c r="S18" s="37"/>
      <c r="T18" s="37"/>
      <c r="U18" s="37"/>
      <c r="V18" s="37"/>
      <c r="W18" s="37"/>
      <c r="X18" s="37"/>
      <c r="Y18" s="37"/>
    </row>
    <row r="19" spans="1:26" x14ac:dyDescent="0.3">
      <c r="A19" s="37" t="s">
        <v>17</v>
      </c>
      <c r="B19" t="s">
        <v>34</v>
      </c>
      <c r="C19" s="37"/>
      <c r="D19" s="37"/>
      <c r="E19" s="37"/>
      <c r="F19" s="37"/>
      <c r="G19" s="37"/>
      <c r="H19" s="37" t="s">
        <v>138</v>
      </c>
      <c r="I19" s="37" t="s">
        <v>138</v>
      </c>
      <c r="J19" s="37"/>
      <c r="K19" s="37"/>
      <c r="L19" s="37"/>
      <c r="M19" s="37"/>
      <c r="N19" s="37"/>
      <c r="O19" s="37"/>
      <c r="P19" s="37"/>
      <c r="Q19" s="37" t="s">
        <v>138</v>
      </c>
      <c r="R19" s="37" t="s">
        <v>138</v>
      </c>
      <c r="S19" s="37"/>
      <c r="T19" s="37" t="s">
        <v>138</v>
      </c>
      <c r="U19" s="37"/>
      <c r="V19" s="37" t="s">
        <v>138</v>
      </c>
      <c r="W19" s="37"/>
      <c r="X19" s="37" t="s">
        <v>138</v>
      </c>
      <c r="Y19" s="37"/>
      <c r="Z19" t="s">
        <v>319</v>
      </c>
    </row>
    <row r="20" spans="1:26" x14ac:dyDescent="0.3">
      <c r="A20" s="37" t="s">
        <v>17</v>
      </c>
      <c r="B20" t="s">
        <v>35</v>
      </c>
      <c r="C20" s="37"/>
      <c r="D20" s="37"/>
      <c r="E20" s="37"/>
      <c r="F20" s="37"/>
      <c r="G20" s="37"/>
      <c r="H20" s="37"/>
      <c r="I20" s="37"/>
      <c r="J20" s="37"/>
      <c r="K20" s="37"/>
      <c r="L20" s="37"/>
      <c r="M20" s="37"/>
      <c r="N20" s="37"/>
      <c r="O20" s="37"/>
      <c r="P20" s="37"/>
      <c r="Q20" s="37"/>
      <c r="R20" s="37"/>
      <c r="S20" s="37"/>
      <c r="T20" s="37" t="s">
        <v>138</v>
      </c>
      <c r="U20" s="37"/>
      <c r="V20" s="37"/>
      <c r="W20" s="37"/>
      <c r="X20" s="37"/>
      <c r="Y20" s="37"/>
    </row>
    <row r="21" spans="1:26" x14ac:dyDescent="0.3">
      <c r="A21" s="37" t="s">
        <v>17</v>
      </c>
      <c r="B21" t="s">
        <v>36</v>
      </c>
      <c r="C21" s="37"/>
      <c r="D21" s="37"/>
      <c r="E21" s="37"/>
      <c r="F21" s="37"/>
      <c r="G21" s="37"/>
      <c r="H21" s="37"/>
      <c r="I21" s="37" t="s">
        <v>138</v>
      </c>
      <c r="J21" s="37"/>
      <c r="K21" s="37"/>
      <c r="L21" s="37"/>
      <c r="M21" s="37"/>
      <c r="N21" s="37"/>
      <c r="O21" s="37"/>
      <c r="P21" s="37"/>
      <c r="Q21" s="37"/>
      <c r="R21" s="37" t="s">
        <v>138</v>
      </c>
      <c r="S21" s="37"/>
      <c r="T21" s="37" t="s">
        <v>138</v>
      </c>
      <c r="U21" s="37"/>
      <c r="V21" s="37"/>
      <c r="W21" s="37"/>
      <c r="X21" s="37" t="s">
        <v>138</v>
      </c>
      <c r="Y21" s="37"/>
    </row>
    <row r="22" spans="1:26" x14ac:dyDescent="0.3">
      <c r="A22" s="37" t="s">
        <v>17</v>
      </c>
      <c r="B22" t="s">
        <v>37</v>
      </c>
      <c r="C22" s="37"/>
      <c r="D22" s="37"/>
      <c r="E22" s="37"/>
      <c r="F22" s="37" t="s">
        <v>138</v>
      </c>
      <c r="G22" s="37"/>
      <c r="H22" s="37"/>
      <c r="I22" s="37" t="s">
        <v>138</v>
      </c>
      <c r="J22" s="37"/>
      <c r="K22" s="37"/>
      <c r="L22" s="37"/>
      <c r="M22" s="37"/>
      <c r="N22" s="37"/>
      <c r="O22" s="37"/>
      <c r="P22" s="37"/>
      <c r="Q22" s="37"/>
      <c r="R22" s="37"/>
      <c r="S22" s="37"/>
      <c r="T22" s="37"/>
      <c r="U22" s="37"/>
      <c r="V22" s="37"/>
      <c r="W22" s="37"/>
      <c r="X22" s="37" t="s">
        <v>138</v>
      </c>
      <c r="Y22" s="37"/>
    </row>
    <row r="23" spans="1:26" x14ac:dyDescent="0.3">
      <c r="A23" s="37" t="s">
        <v>17</v>
      </c>
      <c r="B23" t="s">
        <v>195</v>
      </c>
      <c r="C23" s="37"/>
      <c r="D23" s="37"/>
      <c r="E23" s="37"/>
      <c r="F23" s="37" t="s">
        <v>138</v>
      </c>
      <c r="G23" s="37"/>
      <c r="H23" s="37"/>
      <c r="I23" s="37" t="s">
        <v>138</v>
      </c>
      <c r="J23" s="37"/>
      <c r="K23" s="37"/>
      <c r="L23" s="37"/>
      <c r="M23" s="37"/>
      <c r="N23" s="37"/>
      <c r="O23" s="37"/>
      <c r="P23" s="37"/>
      <c r="Q23" s="37"/>
      <c r="R23" s="37"/>
      <c r="S23" s="37"/>
      <c r="T23" s="37"/>
      <c r="U23" s="37"/>
      <c r="V23" s="37"/>
      <c r="W23" s="37"/>
      <c r="X23" s="37"/>
      <c r="Y23" s="37"/>
    </row>
    <row r="24" spans="1:26" x14ac:dyDescent="0.3">
      <c r="A24" s="37" t="s">
        <v>17</v>
      </c>
      <c r="B24" t="s">
        <v>39</v>
      </c>
      <c r="C24" s="37"/>
      <c r="D24" s="37"/>
      <c r="E24" s="37"/>
      <c r="F24" s="37"/>
      <c r="G24" s="37"/>
      <c r="H24" s="37"/>
      <c r="I24" s="37"/>
      <c r="J24" s="37"/>
      <c r="K24" s="37"/>
      <c r="L24" s="37"/>
      <c r="M24" s="37"/>
      <c r="N24" s="37"/>
      <c r="O24" s="37"/>
      <c r="P24" s="37"/>
      <c r="Q24" s="37"/>
      <c r="R24" s="37" t="s">
        <v>138</v>
      </c>
      <c r="S24" s="37"/>
      <c r="T24" s="37" t="s">
        <v>138</v>
      </c>
      <c r="U24" s="37"/>
      <c r="V24" s="37"/>
      <c r="W24" s="37"/>
      <c r="X24" s="37"/>
      <c r="Y24" s="37"/>
    </row>
    <row r="25" spans="1:26" x14ac:dyDescent="0.3">
      <c r="A25" s="37" t="s">
        <v>17</v>
      </c>
      <c r="B25" t="s">
        <v>40</v>
      </c>
      <c r="C25" s="37"/>
      <c r="D25" s="37"/>
      <c r="E25" s="37"/>
      <c r="F25" s="37"/>
      <c r="G25" s="37"/>
      <c r="H25" s="37"/>
      <c r="I25" s="37" t="s">
        <v>138</v>
      </c>
      <c r="J25" s="37"/>
      <c r="K25" s="37"/>
      <c r="L25" s="37"/>
      <c r="M25" s="37"/>
      <c r="N25" s="37"/>
      <c r="O25" s="37"/>
      <c r="P25" s="37"/>
      <c r="Q25" s="37"/>
      <c r="R25" s="37"/>
      <c r="S25" s="37"/>
      <c r="T25" s="37"/>
      <c r="U25" s="37"/>
      <c r="V25" s="37"/>
      <c r="W25" s="37"/>
      <c r="X25" s="37"/>
      <c r="Y25" s="37"/>
    </row>
    <row r="26" spans="1:26" x14ac:dyDescent="0.3">
      <c r="A26" s="37" t="s">
        <v>41</v>
      </c>
      <c r="B26" t="s">
        <v>42</v>
      </c>
      <c r="C26" s="37"/>
      <c r="D26" s="37"/>
      <c r="E26" s="37"/>
      <c r="F26" s="37" t="s">
        <v>138</v>
      </c>
      <c r="G26" s="37"/>
      <c r="H26" s="37" t="s">
        <v>138</v>
      </c>
      <c r="I26" s="37"/>
      <c r="J26" s="37"/>
      <c r="K26" s="37"/>
      <c r="L26" s="37"/>
      <c r="M26" s="37"/>
      <c r="N26" s="37"/>
      <c r="O26" s="37"/>
      <c r="P26" s="37"/>
      <c r="Q26" s="37"/>
      <c r="R26" s="37" t="s">
        <v>138</v>
      </c>
      <c r="S26" s="37"/>
      <c r="T26" s="37"/>
      <c r="U26" s="37"/>
      <c r="V26" s="37"/>
      <c r="W26" s="37"/>
      <c r="X26" s="37"/>
      <c r="Y26" s="37"/>
    </row>
    <row r="27" spans="1:26" x14ac:dyDescent="0.3">
      <c r="A27" s="37" t="s">
        <v>41</v>
      </c>
      <c r="B27" t="s">
        <v>43</v>
      </c>
      <c r="C27" s="37"/>
      <c r="D27" s="37"/>
      <c r="E27" s="37"/>
      <c r="F27" s="37" t="s">
        <v>138</v>
      </c>
      <c r="G27" s="37"/>
      <c r="H27" s="37"/>
      <c r="I27" s="37"/>
      <c r="J27" s="37"/>
      <c r="K27" s="37"/>
      <c r="L27" s="37"/>
      <c r="M27" s="37"/>
      <c r="N27" s="37"/>
      <c r="O27" s="37"/>
      <c r="P27" s="37"/>
      <c r="Q27" s="37"/>
      <c r="R27" s="37"/>
      <c r="S27" s="37"/>
      <c r="T27" s="37"/>
      <c r="U27" s="37"/>
      <c r="V27" s="37"/>
      <c r="W27" s="37"/>
      <c r="X27" s="37"/>
      <c r="Y27" s="37"/>
    </row>
    <row r="28" spans="1:26" x14ac:dyDescent="0.3">
      <c r="A28" s="37" t="s">
        <v>41</v>
      </c>
      <c r="B28" t="s">
        <v>44</v>
      </c>
      <c r="C28" s="37"/>
      <c r="D28" s="37"/>
      <c r="E28" s="37"/>
      <c r="F28" s="37" t="s">
        <v>138</v>
      </c>
      <c r="G28" s="37"/>
      <c r="H28" s="37"/>
      <c r="I28" s="37"/>
      <c r="J28" s="37"/>
      <c r="K28" s="37"/>
      <c r="L28" s="37"/>
      <c r="M28" s="37"/>
      <c r="N28" s="37"/>
      <c r="O28" s="37"/>
      <c r="P28" s="37"/>
      <c r="Q28" s="37"/>
      <c r="R28" s="37"/>
      <c r="S28" s="37"/>
      <c r="T28" s="37"/>
      <c r="U28" s="37"/>
      <c r="V28" s="37"/>
      <c r="W28" s="37"/>
      <c r="X28" s="37"/>
      <c r="Y28" s="37"/>
      <c r="Z28" t="s">
        <v>320</v>
      </c>
    </row>
    <row r="29" spans="1:26" x14ac:dyDescent="0.3">
      <c r="A29" s="37" t="s">
        <v>41</v>
      </c>
      <c r="B29" t="s">
        <v>45</v>
      </c>
      <c r="C29" s="37"/>
      <c r="D29" s="37"/>
      <c r="E29" s="37"/>
      <c r="F29" s="37" t="s">
        <v>138</v>
      </c>
      <c r="G29" s="37"/>
      <c r="H29" s="37"/>
      <c r="I29" s="37" t="s">
        <v>138</v>
      </c>
      <c r="J29" s="37"/>
      <c r="K29" s="37" t="s">
        <v>138</v>
      </c>
      <c r="L29" s="37"/>
      <c r="M29" s="37"/>
      <c r="N29" s="37"/>
      <c r="O29" s="37"/>
      <c r="P29" s="37" t="s">
        <v>138</v>
      </c>
      <c r="Q29" s="37"/>
      <c r="R29" s="37" t="s">
        <v>138</v>
      </c>
      <c r="S29" s="37"/>
      <c r="T29" s="37" t="s">
        <v>138</v>
      </c>
      <c r="U29" s="37"/>
      <c r="V29" s="37"/>
      <c r="W29" s="37" t="s">
        <v>138</v>
      </c>
      <c r="X29" s="37" t="s">
        <v>138</v>
      </c>
      <c r="Y29" s="37"/>
    </row>
    <row r="30" spans="1:26" x14ac:dyDescent="0.3">
      <c r="A30" s="37" t="s">
        <v>41</v>
      </c>
      <c r="B30" t="s">
        <v>196</v>
      </c>
      <c r="C30" s="37"/>
      <c r="D30" s="37"/>
      <c r="E30" s="37"/>
      <c r="F30" s="37"/>
      <c r="G30" s="37"/>
      <c r="H30" s="37" t="s">
        <v>138</v>
      </c>
      <c r="I30" s="37"/>
      <c r="J30" s="37"/>
      <c r="K30" s="37"/>
      <c r="L30" s="37"/>
      <c r="M30" s="37"/>
      <c r="N30" s="37"/>
      <c r="O30" s="37"/>
      <c r="P30" s="37"/>
      <c r="Q30" s="37"/>
      <c r="R30" s="37"/>
      <c r="S30" s="37"/>
      <c r="T30" s="37"/>
      <c r="U30" s="37"/>
      <c r="V30" s="37"/>
      <c r="W30" s="37"/>
      <c r="X30" s="37"/>
      <c r="Y30" s="37"/>
    </row>
    <row r="31" spans="1:26" x14ac:dyDescent="0.3">
      <c r="A31" s="37" t="s">
        <v>41</v>
      </c>
      <c r="B31" t="s">
        <v>47</v>
      </c>
      <c r="C31" s="37" t="s">
        <v>138</v>
      </c>
      <c r="D31" s="37"/>
      <c r="E31" s="37"/>
      <c r="F31" s="37"/>
      <c r="G31" s="37"/>
      <c r="H31" s="37"/>
      <c r="I31" s="37"/>
      <c r="J31" s="37"/>
      <c r="K31" s="37"/>
      <c r="L31" s="37"/>
      <c r="M31" s="37"/>
      <c r="N31" s="37"/>
      <c r="O31" s="37"/>
      <c r="P31" s="37"/>
      <c r="Q31" s="37"/>
      <c r="R31" s="37"/>
      <c r="S31" s="37"/>
      <c r="T31" s="37"/>
      <c r="U31" s="37"/>
      <c r="V31" s="37"/>
      <c r="W31" s="37"/>
      <c r="X31" s="37"/>
      <c r="Y31" s="37"/>
    </row>
    <row r="32" spans="1:26" x14ac:dyDescent="0.3">
      <c r="A32" s="37" t="s">
        <v>41</v>
      </c>
      <c r="B32" t="s">
        <v>48</v>
      </c>
      <c r="C32" s="37"/>
      <c r="D32" s="37"/>
      <c r="E32" s="37"/>
      <c r="F32" s="37" t="s">
        <v>138</v>
      </c>
      <c r="G32" s="37"/>
      <c r="H32" s="37"/>
      <c r="I32" s="37" t="s">
        <v>138</v>
      </c>
      <c r="J32" s="37"/>
      <c r="K32" s="37"/>
      <c r="L32" s="37"/>
      <c r="M32" s="37"/>
      <c r="N32" s="37"/>
      <c r="O32" s="37"/>
      <c r="P32" s="37"/>
      <c r="Q32" s="37"/>
      <c r="R32" s="37"/>
      <c r="S32" s="37"/>
      <c r="T32" s="37"/>
      <c r="U32" s="37"/>
      <c r="V32" s="37"/>
      <c r="W32" s="37"/>
      <c r="X32" s="37"/>
      <c r="Y32" s="37"/>
    </row>
    <row r="33" spans="1:26" x14ac:dyDescent="0.3">
      <c r="A33" s="37" t="s">
        <v>41</v>
      </c>
      <c r="B33" t="s">
        <v>49</v>
      </c>
      <c r="C33" s="37"/>
      <c r="D33" s="37"/>
      <c r="E33" s="37"/>
      <c r="F33" s="37"/>
      <c r="G33" s="37"/>
      <c r="H33" s="37" t="s">
        <v>138</v>
      </c>
      <c r="I33" s="37"/>
      <c r="J33" s="37"/>
      <c r="K33" s="37"/>
      <c r="L33" s="37"/>
      <c r="M33" s="37"/>
      <c r="N33" s="37"/>
      <c r="O33" s="37"/>
      <c r="P33" s="37"/>
      <c r="Q33" s="37"/>
      <c r="R33" s="37"/>
      <c r="S33" s="37"/>
      <c r="T33" s="37" t="s">
        <v>138</v>
      </c>
      <c r="U33" s="37"/>
      <c r="V33" s="37"/>
      <c r="W33" s="37"/>
      <c r="X33" s="37" t="s">
        <v>138</v>
      </c>
      <c r="Y33" s="37"/>
    </row>
    <row r="34" spans="1:26" x14ac:dyDescent="0.3">
      <c r="A34" s="37" t="s">
        <v>41</v>
      </c>
      <c r="B34" t="s">
        <v>50</v>
      </c>
      <c r="C34" s="37"/>
      <c r="D34" s="37"/>
      <c r="E34" s="37"/>
      <c r="F34" s="37"/>
      <c r="G34" s="37"/>
      <c r="H34" s="37" t="s">
        <v>138</v>
      </c>
      <c r="I34" s="37" t="s">
        <v>138</v>
      </c>
      <c r="J34" s="37"/>
      <c r="K34" s="37"/>
      <c r="L34" s="37"/>
      <c r="M34" s="37"/>
      <c r="N34" s="37"/>
      <c r="O34" s="37"/>
      <c r="P34" s="37"/>
      <c r="Q34" s="37"/>
      <c r="R34" s="37"/>
      <c r="S34" s="37"/>
      <c r="T34" s="37"/>
      <c r="U34" s="37"/>
      <c r="V34" s="37"/>
      <c r="W34" s="37"/>
      <c r="X34" s="37"/>
      <c r="Y34" s="37"/>
      <c r="Z34" t="s">
        <v>321</v>
      </c>
    </row>
    <row r="35" spans="1:26" x14ac:dyDescent="0.3">
      <c r="A35" s="37" t="s">
        <v>41</v>
      </c>
      <c r="B35" t="s">
        <v>51</v>
      </c>
      <c r="C35" s="37"/>
      <c r="D35" s="37"/>
      <c r="E35" s="37"/>
      <c r="F35" s="37" t="s">
        <v>138</v>
      </c>
      <c r="G35" s="37" t="s">
        <v>138</v>
      </c>
      <c r="H35" s="37"/>
      <c r="I35" s="37" t="s">
        <v>138</v>
      </c>
      <c r="J35" s="37"/>
      <c r="K35" s="37" t="s">
        <v>138</v>
      </c>
      <c r="L35" s="37" t="s">
        <v>138</v>
      </c>
      <c r="M35" s="37"/>
      <c r="N35" s="37"/>
      <c r="O35" s="37" t="s">
        <v>138</v>
      </c>
      <c r="P35" s="37" t="s">
        <v>138</v>
      </c>
      <c r="Q35" s="37"/>
      <c r="R35" s="37" t="s">
        <v>138</v>
      </c>
      <c r="S35" s="37"/>
      <c r="T35" s="37"/>
      <c r="U35" s="37"/>
      <c r="V35" s="37"/>
      <c r="W35" s="37"/>
      <c r="X35" s="37" t="s">
        <v>138</v>
      </c>
      <c r="Y35" s="37"/>
    </row>
    <row r="36" spans="1:26" x14ac:dyDescent="0.3">
      <c r="A36" s="37" t="s">
        <v>41</v>
      </c>
      <c r="B36" t="s">
        <v>52</v>
      </c>
      <c r="C36" s="37"/>
      <c r="D36" s="37"/>
      <c r="E36" s="37"/>
      <c r="F36" s="37"/>
      <c r="G36" s="37"/>
      <c r="H36" s="37"/>
      <c r="I36" s="37" t="s">
        <v>138</v>
      </c>
      <c r="J36" s="37"/>
      <c r="K36" s="37"/>
      <c r="L36" s="37"/>
      <c r="M36" s="37"/>
      <c r="N36" s="37"/>
      <c r="O36" s="37"/>
      <c r="P36" s="37"/>
      <c r="Q36" s="37"/>
      <c r="R36" s="37"/>
      <c r="S36" s="37"/>
      <c r="T36" s="37" t="s">
        <v>138</v>
      </c>
      <c r="U36" s="37"/>
      <c r="V36" s="37"/>
      <c r="W36" s="37"/>
      <c r="X36" s="37"/>
      <c r="Y36" s="37"/>
    </row>
    <row r="37" spans="1:26" x14ac:dyDescent="0.3">
      <c r="A37" s="37" t="s">
        <v>41</v>
      </c>
      <c r="B37" t="s">
        <v>53</v>
      </c>
      <c r="C37" s="37"/>
      <c r="D37" s="37"/>
      <c r="E37" s="37"/>
      <c r="F37" s="37" t="s">
        <v>138</v>
      </c>
      <c r="G37" s="37"/>
      <c r="H37" s="37"/>
      <c r="I37" s="37"/>
      <c r="J37" s="37"/>
      <c r="K37" s="37"/>
      <c r="L37" s="37"/>
      <c r="M37" s="37"/>
      <c r="N37" s="37"/>
      <c r="O37" s="37"/>
      <c r="P37" s="37"/>
      <c r="Q37" s="37"/>
      <c r="R37" s="37"/>
      <c r="S37" s="37"/>
      <c r="T37" s="37"/>
      <c r="U37" s="37"/>
      <c r="V37" s="37"/>
      <c r="W37" s="37"/>
      <c r="X37" s="37"/>
      <c r="Y37" s="37"/>
    </row>
    <row r="38" spans="1:26" x14ac:dyDescent="0.3">
      <c r="A38" s="37" t="s">
        <v>41</v>
      </c>
      <c r="B38" t="s">
        <v>54</v>
      </c>
      <c r="C38" s="37" t="s">
        <v>138</v>
      </c>
      <c r="D38" s="37"/>
      <c r="E38" s="37"/>
      <c r="F38" s="37"/>
      <c r="G38" s="37"/>
      <c r="H38" s="37"/>
      <c r="I38" s="37"/>
      <c r="J38" s="37"/>
      <c r="K38" s="37"/>
      <c r="L38" s="37"/>
      <c r="M38" s="37"/>
      <c r="N38" s="37"/>
      <c r="O38" s="37"/>
      <c r="P38" s="37"/>
      <c r="Q38" s="37"/>
      <c r="R38" s="37"/>
      <c r="S38" s="37"/>
      <c r="T38" s="37"/>
      <c r="U38" s="37"/>
      <c r="V38" s="37"/>
      <c r="W38" s="37"/>
      <c r="X38" s="37"/>
      <c r="Y38" s="37"/>
    </row>
    <row r="39" spans="1:26" x14ac:dyDescent="0.3">
      <c r="A39" s="37" t="s">
        <v>41</v>
      </c>
      <c r="B39" t="s">
        <v>55</v>
      </c>
      <c r="C39" s="37" t="s">
        <v>138</v>
      </c>
      <c r="D39" s="37"/>
      <c r="E39" s="37"/>
      <c r="F39" s="37"/>
      <c r="G39" s="37"/>
      <c r="H39" s="37"/>
      <c r="I39" s="37"/>
      <c r="J39" s="37"/>
      <c r="K39" s="37"/>
      <c r="L39" s="37"/>
      <c r="M39" s="37"/>
      <c r="N39" s="37"/>
      <c r="O39" s="37"/>
      <c r="P39" s="37"/>
      <c r="Q39" s="37"/>
      <c r="R39" s="37"/>
      <c r="S39" s="37"/>
      <c r="T39" s="37"/>
      <c r="U39" s="37"/>
      <c r="V39" s="37"/>
      <c r="W39" s="37"/>
      <c r="X39" s="37"/>
      <c r="Y39" s="37"/>
    </row>
    <row r="40" spans="1:26" x14ac:dyDescent="0.3">
      <c r="A40" s="37" t="s">
        <v>41</v>
      </c>
      <c r="B40" t="s">
        <v>322</v>
      </c>
      <c r="C40" s="37"/>
      <c r="D40" s="37"/>
      <c r="E40" s="37"/>
      <c r="F40" s="37"/>
      <c r="G40" s="37"/>
      <c r="H40" s="37" t="s">
        <v>138</v>
      </c>
      <c r="I40" s="37" t="s">
        <v>138</v>
      </c>
      <c r="J40" s="37"/>
      <c r="K40" s="37"/>
      <c r="L40" s="37"/>
      <c r="M40" s="37"/>
      <c r="N40" s="37"/>
      <c r="O40" s="37"/>
      <c r="P40" s="37"/>
      <c r="Q40" s="37"/>
      <c r="R40" s="37"/>
      <c r="S40" s="37"/>
      <c r="T40" s="37"/>
      <c r="U40" s="37"/>
      <c r="V40" s="37"/>
      <c r="W40" s="37"/>
      <c r="X40" s="37"/>
      <c r="Y40" s="37"/>
    </row>
    <row r="41" spans="1:26" x14ac:dyDescent="0.3">
      <c r="A41" s="37" t="s">
        <v>41</v>
      </c>
      <c r="B41" t="s">
        <v>57</v>
      </c>
      <c r="C41" s="37"/>
      <c r="D41" s="37"/>
      <c r="E41" s="37"/>
      <c r="F41" s="37"/>
      <c r="G41" s="37"/>
      <c r="H41" s="37"/>
      <c r="I41" s="37" t="s">
        <v>138</v>
      </c>
      <c r="J41" s="37"/>
      <c r="K41" s="37"/>
      <c r="L41" s="37"/>
      <c r="M41" s="37"/>
      <c r="N41" s="37"/>
      <c r="O41" s="37"/>
      <c r="P41" s="37" t="s">
        <v>138</v>
      </c>
      <c r="Q41" s="37"/>
      <c r="R41" s="37"/>
      <c r="S41" s="37"/>
      <c r="T41" s="37"/>
      <c r="U41" s="37"/>
      <c r="V41" s="37"/>
      <c r="W41" s="37"/>
      <c r="X41" s="37"/>
      <c r="Y41" s="37"/>
      <c r="Z41" t="s">
        <v>323</v>
      </c>
    </row>
    <row r="42" spans="1:26" x14ac:dyDescent="0.3">
      <c r="A42" s="37" t="s">
        <v>41</v>
      </c>
      <c r="B42" t="s">
        <v>58</v>
      </c>
      <c r="C42" s="37"/>
      <c r="D42" s="37"/>
      <c r="E42" s="37"/>
      <c r="F42" s="37" t="s">
        <v>138</v>
      </c>
      <c r="G42" s="37"/>
      <c r="H42" s="37" t="s">
        <v>138</v>
      </c>
      <c r="I42" s="37" t="s">
        <v>138</v>
      </c>
      <c r="J42" s="37"/>
      <c r="K42" s="37"/>
      <c r="L42" s="37"/>
      <c r="M42" s="37"/>
      <c r="N42" s="37"/>
      <c r="O42" s="37"/>
      <c r="P42" s="37"/>
      <c r="Q42" s="37"/>
      <c r="R42" s="37"/>
      <c r="S42" s="37"/>
      <c r="T42" s="37"/>
      <c r="U42" s="37"/>
      <c r="V42" s="37"/>
      <c r="W42" s="37"/>
      <c r="X42" s="37"/>
      <c r="Y42" s="37"/>
    </row>
    <row r="43" spans="1:26" x14ac:dyDescent="0.3">
      <c r="A43" s="37" t="s">
        <v>41</v>
      </c>
      <c r="B43" t="s">
        <v>59</v>
      </c>
      <c r="C43" s="37"/>
      <c r="D43" s="37"/>
      <c r="E43" s="37"/>
      <c r="F43" s="37"/>
      <c r="G43" s="37"/>
      <c r="H43" s="37" t="s">
        <v>138</v>
      </c>
      <c r="I43" s="37" t="s">
        <v>138</v>
      </c>
      <c r="J43" s="37"/>
      <c r="K43" s="37"/>
      <c r="L43" s="37" t="s">
        <v>138</v>
      </c>
      <c r="M43" s="37"/>
      <c r="N43" s="37"/>
      <c r="O43" s="37"/>
      <c r="P43" s="37"/>
      <c r="Q43" s="37"/>
      <c r="R43" s="37" t="s">
        <v>138</v>
      </c>
      <c r="S43" s="37"/>
      <c r="T43" s="37" t="s">
        <v>138</v>
      </c>
      <c r="U43" s="37"/>
      <c r="V43" s="37"/>
      <c r="W43" s="37"/>
      <c r="X43" s="37" t="s">
        <v>138</v>
      </c>
      <c r="Y43" s="37"/>
      <c r="Z43" t="s">
        <v>324</v>
      </c>
    </row>
    <row r="44" spans="1:26" x14ac:dyDescent="0.3">
      <c r="A44" s="37" t="s">
        <v>41</v>
      </c>
      <c r="B44" t="s">
        <v>60</v>
      </c>
      <c r="C44" s="37"/>
      <c r="D44" s="37"/>
      <c r="E44" s="37"/>
      <c r="F44" s="37"/>
      <c r="G44" s="37"/>
      <c r="H44" s="37"/>
      <c r="I44" s="37" t="s">
        <v>138</v>
      </c>
      <c r="J44" s="37"/>
      <c r="K44" s="37"/>
      <c r="L44" s="37"/>
      <c r="M44" s="37"/>
      <c r="N44" s="37"/>
      <c r="O44" s="37"/>
      <c r="P44" s="37"/>
      <c r="Q44" s="37"/>
      <c r="R44" s="37"/>
      <c r="S44" s="37"/>
      <c r="T44" s="37"/>
      <c r="U44" s="37"/>
      <c r="V44" s="37"/>
      <c r="W44" s="37"/>
      <c r="X44" s="37"/>
      <c r="Y44" s="37"/>
    </row>
    <row r="45" spans="1:26" x14ac:dyDescent="0.3">
      <c r="A45" s="37" t="s">
        <v>41</v>
      </c>
      <c r="B45" t="s">
        <v>158</v>
      </c>
      <c r="C45" s="37"/>
      <c r="D45" s="37"/>
      <c r="E45" s="37"/>
      <c r="F45" s="37"/>
      <c r="G45" s="37"/>
      <c r="H45" s="37"/>
      <c r="I45" s="37" t="s">
        <v>138</v>
      </c>
      <c r="J45" s="37"/>
      <c r="K45" s="37" t="s">
        <v>138</v>
      </c>
      <c r="L45" s="37"/>
      <c r="M45" s="37"/>
      <c r="N45" s="37"/>
      <c r="O45" s="37"/>
      <c r="P45" s="37"/>
      <c r="Q45" s="37"/>
      <c r="R45" s="37" t="s">
        <v>138</v>
      </c>
      <c r="S45" s="37"/>
      <c r="T45" s="37"/>
      <c r="U45" s="37"/>
      <c r="V45" s="37"/>
      <c r="W45" s="37"/>
      <c r="X45" s="37"/>
      <c r="Y45" s="37"/>
      <c r="Z45" t="s">
        <v>325</v>
      </c>
    </row>
    <row r="46" spans="1:26" x14ac:dyDescent="0.3">
      <c r="A46" s="37" t="s">
        <v>41</v>
      </c>
      <c r="B46" t="s">
        <v>62</v>
      </c>
      <c r="C46" s="37"/>
      <c r="D46" s="37"/>
      <c r="E46" s="37"/>
      <c r="F46" s="37"/>
      <c r="G46" s="37"/>
      <c r="H46" s="37" t="s">
        <v>138</v>
      </c>
      <c r="I46" s="37" t="s">
        <v>138</v>
      </c>
      <c r="J46" s="37"/>
      <c r="K46" s="37"/>
      <c r="L46" s="37"/>
      <c r="M46" s="37"/>
      <c r="N46" s="37" t="s">
        <v>138</v>
      </c>
      <c r="O46" s="37"/>
      <c r="P46" s="37"/>
      <c r="Q46" s="37"/>
      <c r="R46" s="37"/>
      <c r="S46" s="37"/>
      <c r="T46" s="37" t="s">
        <v>138</v>
      </c>
      <c r="U46" s="37"/>
      <c r="V46" s="37"/>
      <c r="W46" s="37"/>
      <c r="X46" s="37"/>
      <c r="Y46" s="37"/>
    </row>
    <row r="47" spans="1:26" x14ac:dyDescent="0.3">
      <c r="A47" s="37" t="s">
        <v>41</v>
      </c>
      <c r="B47" t="s">
        <v>63</v>
      </c>
      <c r="C47" s="37"/>
      <c r="D47" s="37"/>
      <c r="E47" s="37"/>
      <c r="F47" s="37"/>
      <c r="G47" s="37"/>
      <c r="H47" s="37"/>
      <c r="I47" s="37"/>
      <c r="J47" s="37"/>
      <c r="K47" s="37"/>
      <c r="L47" s="37"/>
      <c r="M47" s="37"/>
      <c r="N47" s="37"/>
      <c r="O47" s="37"/>
      <c r="P47" s="37"/>
      <c r="Q47" s="37"/>
      <c r="R47" s="37"/>
      <c r="S47" s="37"/>
      <c r="T47" s="37"/>
      <c r="U47" s="37"/>
      <c r="V47" s="37"/>
      <c r="W47" s="37"/>
      <c r="X47" s="37" t="s">
        <v>138</v>
      </c>
      <c r="Y47" s="37"/>
      <c r="Z47" t="s">
        <v>326</v>
      </c>
    </row>
    <row r="48" spans="1:26" x14ac:dyDescent="0.3">
      <c r="A48" s="37" t="s">
        <v>41</v>
      </c>
      <c r="B48" t="s">
        <v>64</v>
      </c>
      <c r="C48" s="37" t="s">
        <v>138</v>
      </c>
      <c r="D48" s="37"/>
      <c r="E48" s="37"/>
      <c r="F48" s="37"/>
      <c r="G48" s="37"/>
      <c r="H48" s="37"/>
      <c r="I48" s="37"/>
      <c r="J48" s="37"/>
      <c r="K48" s="37"/>
      <c r="L48" s="37"/>
      <c r="M48" s="37"/>
      <c r="N48" s="37"/>
      <c r="O48" s="37"/>
      <c r="P48" s="37"/>
      <c r="Q48" s="37"/>
      <c r="R48" s="37"/>
      <c r="S48" s="37"/>
      <c r="T48" s="37"/>
      <c r="U48" s="37"/>
      <c r="V48" s="37"/>
      <c r="W48" s="37"/>
      <c r="X48" s="37"/>
      <c r="Y48" s="37"/>
    </row>
    <row r="49" spans="1:26" x14ac:dyDescent="0.3">
      <c r="A49" s="37" t="s">
        <v>229</v>
      </c>
      <c r="B49" t="s">
        <v>66</v>
      </c>
      <c r="C49" s="37"/>
      <c r="D49" s="37"/>
      <c r="E49" s="37"/>
      <c r="F49" s="37"/>
      <c r="G49" s="37"/>
      <c r="H49" s="37"/>
      <c r="I49" s="37"/>
      <c r="J49" s="37"/>
      <c r="K49" s="37"/>
      <c r="L49" s="37"/>
      <c r="M49" s="37"/>
      <c r="N49" s="37"/>
      <c r="O49" s="37"/>
      <c r="P49" s="37"/>
      <c r="Q49" s="37"/>
      <c r="R49" s="37"/>
      <c r="S49" s="37"/>
      <c r="T49" s="37"/>
      <c r="U49" s="37"/>
      <c r="V49" s="37"/>
      <c r="W49" s="37"/>
      <c r="X49" s="37"/>
      <c r="Y49" s="37"/>
    </row>
    <row r="50" spans="1:26" x14ac:dyDescent="0.3">
      <c r="A50" s="37" t="s">
        <v>229</v>
      </c>
      <c r="B50" t="s">
        <v>67</v>
      </c>
      <c r="C50" s="37"/>
      <c r="D50" s="37" t="s">
        <v>138</v>
      </c>
      <c r="E50" s="37"/>
      <c r="F50" s="37"/>
      <c r="G50" s="37"/>
      <c r="H50" s="37" t="s">
        <v>138</v>
      </c>
      <c r="I50" s="37"/>
      <c r="J50" s="37"/>
      <c r="K50" s="37"/>
      <c r="L50" s="37"/>
      <c r="M50" s="37" t="s">
        <v>138</v>
      </c>
      <c r="N50" s="37"/>
      <c r="O50" s="37"/>
      <c r="P50" s="37"/>
      <c r="Q50" s="37"/>
      <c r="R50" s="37"/>
      <c r="S50" s="37"/>
      <c r="T50" s="37"/>
      <c r="U50" s="37"/>
      <c r="V50" s="37"/>
      <c r="W50" s="37"/>
      <c r="X50" s="37"/>
      <c r="Y50" s="37"/>
    </row>
    <row r="51" spans="1:26" x14ac:dyDescent="0.3">
      <c r="A51" s="37" t="s">
        <v>229</v>
      </c>
      <c r="B51" t="s">
        <v>68</v>
      </c>
      <c r="C51" s="37"/>
      <c r="D51" s="37"/>
      <c r="E51" s="37"/>
      <c r="F51" s="37"/>
      <c r="G51" s="37"/>
      <c r="H51" s="37"/>
      <c r="I51" s="37"/>
      <c r="J51" s="37"/>
      <c r="K51" s="37"/>
      <c r="L51" s="37"/>
      <c r="M51" s="37"/>
      <c r="N51" s="37"/>
      <c r="O51" s="37"/>
      <c r="P51" s="37"/>
      <c r="Q51" s="37"/>
      <c r="R51" s="37"/>
      <c r="S51" s="37"/>
      <c r="T51" s="37" t="s">
        <v>138</v>
      </c>
      <c r="U51" s="37"/>
      <c r="V51" s="37"/>
      <c r="W51" s="37"/>
      <c r="X51" s="37"/>
      <c r="Y51" s="37"/>
    </row>
    <row r="52" spans="1:26" x14ac:dyDescent="0.3">
      <c r="A52" s="37" t="s">
        <v>229</v>
      </c>
      <c r="B52" t="s">
        <v>200</v>
      </c>
      <c r="C52" s="37"/>
      <c r="D52" s="37"/>
      <c r="E52" s="37"/>
      <c r="F52" s="37" t="s">
        <v>138</v>
      </c>
      <c r="G52" s="37"/>
      <c r="H52" s="37" t="s">
        <v>138</v>
      </c>
      <c r="I52" s="37" t="s">
        <v>138</v>
      </c>
      <c r="J52" s="37"/>
      <c r="K52" s="37" t="s">
        <v>138</v>
      </c>
      <c r="L52" s="37"/>
      <c r="M52" s="37"/>
      <c r="N52" s="37"/>
      <c r="O52" s="37"/>
      <c r="P52" s="37"/>
      <c r="Q52" s="37"/>
      <c r="R52" s="37" t="s">
        <v>138</v>
      </c>
      <c r="S52" s="37"/>
      <c r="T52" s="37" t="s">
        <v>138</v>
      </c>
      <c r="U52" s="37"/>
      <c r="V52" s="37"/>
      <c r="W52" s="37"/>
      <c r="X52" s="37"/>
      <c r="Y52" s="37" t="s">
        <v>138</v>
      </c>
    </row>
    <row r="53" spans="1:26" x14ac:dyDescent="0.3">
      <c r="A53" s="37" t="s">
        <v>229</v>
      </c>
      <c r="B53" t="s">
        <v>70</v>
      </c>
      <c r="C53" s="37"/>
      <c r="D53" s="37"/>
      <c r="E53" s="37"/>
      <c r="F53" s="37" t="s">
        <v>138</v>
      </c>
      <c r="G53" s="37"/>
      <c r="H53" s="37" t="s">
        <v>138</v>
      </c>
      <c r="I53" s="37" t="s">
        <v>138</v>
      </c>
      <c r="J53" s="37"/>
      <c r="K53" s="37"/>
      <c r="L53" s="37"/>
      <c r="M53" s="37"/>
      <c r="N53" s="37"/>
      <c r="O53" s="37" t="s">
        <v>138</v>
      </c>
      <c r="P53" s="37"/>
      <c r="Q53" s="37"/>
      <c r="R53" s="37" t="s">
        <v>138</v>
      </c>
      <c r="S53" s="37"/>
      <c r="T53" s="37"/>
      <c r="U53" s="37"/>
      <c r="V53" s="37"/>
      <c r="W53" s="37"/>
      <c r="X53" s="37"/>
      <c r="Y53" s="37"/>
    </row>
    <row r="54" spans="1:26" x14ac:dyDescent="0.3">
      <c r="A54" s="37" t="s">
        <v>229</v>
      </c>
      <c r="B54" t="s">
        <v>201</v>
      </c>
      <c r="C54" s="37"/>
      <c r="D54" s="37"/>
      <c r="E54" s="37"/>
      <c r="F54" s="37"/>
      <c r="G54" s="37"/>
      <c r="H54" s="37" t="s">
        <v>138</v>
      </c>
      <c r="I54" s="37" t="s">
        <v>138</v>
      </c>
      <c r="J54" s="37"/>
      <c r="K54" s="37"/>
      <c r="L54" s="37"/>
      <c r="M54" s="37"/>
      <c r="N54" s="37"/>
      <c r="O54" s="37"/>
      <c r="P54" s="37"/>
      <c r="Q54" s="37"/>
      <c r="R54" s="37" t="s">
        <v>138</v>
      </c>
      <c r="S54" s="37"/>
      <c r="T54" s="37" t="s">
        <v>138</v>
      </c>
      <c r="U54" s="37"/>
      <c r="V54" s="37"/>
      <c r="W54" s="37"/>
      <c r="X54" s="37"/>
      <c r="Y54" s="37"/>
    </row>
    <row r="55" spans="1:26" x14ac:dyDescent="0.3">
      <c r="A55" s="37" t="s">
        <v>229</v>
      </c>
      <c r="B55" t="s">
        <v>72</v>
      </c>
      <c r="C55" s="37"/>
      <c r="D55" s="37"/>
      <c r="E55" s="37"/>
      <c r="F55" s="37"/>
      <c r="G55" s="37" t="s">
        <v>138</v>
      </c>
      <c r="H55" s="37" t="s">
        <v>138</v>
      </c>
      <c r="I55" s="37"/>
      <c r="J55" s="37"/>
      <c r="K55" s="37"/>
      <c r="L55" s="37"/>
      <c r="M55" s="37"/>
      <c r="N55" s="37"/>
      <c r="O55" s="37"/>
      <c r="P55" s="37"/>
      <c r="Q55" s="37"/>
      <c r="R55" s="37"/>
      <c r="S55" s="37"/>
      <c r="T55" s="37"/>
      <c r="U55" s="37"/>
      <c r="V55" s="37"/>
      <c r="W55" s="37"/>
      <c r="X55" s="37" t="s">
        <v>138</v>
      </c>
      <c r="Y55" s="37"/>
    </row>
    <row r="56" spans="1:26" x14ac:dyDescent="0.3">
      <c r="A56" s="37" t="s">
        <v>229</v>
      </c>
      <c r="B56" t="s">
        <v>73</v>
      </c>
      <c r="C56" s="37"/>
      <c r="D56" s="37"/>
      <c r="E56" s="37"/>
      <c r="F56" s="37"/>
      <c r="G56" s="37"/>
      <c r="H56" s="37"/>
      <c r="I56" s="37" t="s">
        <v>138</v>
      </c>
      <c r="J56" s="37"/>
      <c r="K56" s="37"/>
      <c r="L56" s="37"/>
      <c r="M56" s="37"/>
      <c r="N56" s="37"/>
      <c r="O56" s="37" t="s">
        <v>138</v>
      </c>
      <c r="P56" s="37"/>
      <c r="Q56" s="37"/>
      <c r="R56" s="37"/>
      <c r="S56" s="37"/>
      <c r="T56" s="37"/>
      <c r="U56" s="37"/>
      <c r="V56" s="37"/>
      <c r="W56" s="37"/>
      <c r="X56" s="37"/>
      <c r="Y56" s="37"/>
    </row>
    <row r="57" spans="1:26" x14ac:dyDescent="0.3">
      <c r="A57" s="37" t="s">
        <v>229</v>
      </c>
      <c r="B57" t="s">
        <v>74</v>
      </c>
      <c r="C57" s="37"/>
      <c r="D57" s="37"/>
      <c r="E57" s="37"/>
      <c r="F57" s="37"/>
      <c r="G57" s="37"/>
      <c r="H57" s="37" t="s">
        <v>138</v>
      </c>
      <c r="I57" s="37" t="s">
        <v>138</v>
      </c>
      <c r="J57" s="37"/>
      <c r="K57" s="37" t="s">
        <v>138</v>
      </c>
      <c r="L57" s="37"/>
      <c r="M57" s="37"/>
      <c r="N57" s="37"/>
      <c r="O57" s="37"/>
      <c r="P57" s="37"/>
      <c r="Q57" s="37"/>
      <c r="R57" s="37"/>
      <c r="S57" s="37"/>
      <c r="T57" s="37"/>
      <c r="U57" s="37"/>
      <c r="V57" s="37"/>
      <c r="W57" s="37"/>
      <c r="X57" s="37"/>
      <c r="Y57" s="37"/>
    </row>
    <row r="58" spans="1:26" x14ac:dyDescent="0.3">
      <c r="A58" s="37" t="s">
        <v>229</v>
      </c>
      <c r="B58" t="s">
        <v>75</v>
      </c>
      <c r="C58" s="37"/>
      <c r="D58" s="37"/>
      <c r="E58" s="37"/>
      <c r="F58" s="37"/>
      <c r="G58" s="37"/>
      <c r="H58" s="37"/>
      <c r="I58" s="37" t="s">
        <v>138</v>
      </c>
      <c r="J58" s="37"/>
      <c r="K58" s="37"/>
      <c r="L58" s="37"/>
      <c r="M58" s="37"/>
      <c r="N58" s="37"/>
      <c r="O58" s="37"/>
      <c r="P58" s="37"/>
      <c r="Q58" s="37"/>
      <c r="R58" s="37" t="s">
        <v>138</v>
      </c>
      <c r="S58" s="37"/>
      <c r="T58" s="37"/>
      <c r="U58" s="37"/>
      <c r="V58" s="37"/>
      <c r="W58" s="37"/>
      <c r="X58" s="37"/>
      <c r="Y58" s="37" t="s">
        <v>138</v>
      </c>
    </row>
    <row r="59" spans="1:26" x14ac:dyDescent="0.3">
      <c r="A59" s="37" t="s">
        <v>229</v>
      </c>
      <c r="B59" t="s">
        <v>76</v>
      </c>
      <c r="C59" s="37"/>
      <c r="D59" s="37"/>
      <c r="E59" s="37"/>
      <c r="F59" s="37"/>
      <c r="G59" s="37"/>
      <c r="H59" s="37"/>
      <c r="I59" s="37" t="s">
        <v>138</v>
      </c>
      <c r="J59" s="37"/>
      <c r="K59" s="37"/>
      <c r="L59" s="37"/>
      <c r="M59" s="37"/>
      <c r="N59" s="37"/>
      <c r="O59" s="37"/>
      <c r="P59" s="37"/>
      <c r="Q59" s="37"/>
      <c r="R59" s="37"/>
      <c r="S59" s="37"/>
      <c r="T59" s="37" t="s">
        <v>138</v>
      </c>
      <c r="U59" s="37"/>
      <c r="V59" s="37"/>
      <c r="W59" s="37"/>
      <c r="X59" s="37"/>
      <c r="Y59" s="37"/>
    </row>
    <row r="60" spans="1:26" x14ac:dyDescent="0.3">
      <c r="A60" s="37" t="s">
        <v>229</v>
      </c>
      <c r="B60" t="s">
        <v>77</v>
      </c>
      <c r="C60" s="37"/>
      <c r="D60" s="37"/>
      <c r="E60" s="37"/>
      <c r="F60" s="37"/>
      <c r="G60" s="37"/>
      <c r="H60" s="37"/>
      <c r="I60" s="37" t="s">
        <v>138</v>
      </c>
      <c r="J60" s="37"/>
      <c r="K60" s="37"/>
      <c r="L60" s="37"/>
      <c r="M60" s="37"/>
      <c r="N60" s="37"/>
      <c r="O60" s="37"/>
      <c r="P60" s="37"/>
      <c r="Q60" s="37"/>
      <c r="R60" s="37"/>
      <c r="S60" s="37"/>
      <c r="T60" s="37"/>
      <c r="U60" s="37"/>
      <c r="V60" s="37"/>
      <c r="W60" s="37"/>
      <c r="X60" s="37" t="s">
        <v>138</v>
      </c>
      <c r="Y60" s="37"/>
      <c r="Z60" t="s">
        <v>327</v>
      </c>
    </row>
    <row r="61" spans="1:26" x14ac:dyDescent="0.3">
      <c r="A61" s="37" t="s">
        <v>229</v>
      </c>
      <c r="B61" t="s">
        <v>203</v>
      </c>
      <c r="C61" s="37"/>
      <c r="D61" s="37"/>
      <c r="E61" s="37"/>
      <c r="F61" s="37"/>
      <c r="G61" s="37"/>
      <c r="H61" s="37" t="s">
        <v>138</v>
      </c>
      <c r="I61" s="37" t="s">
        <v>138</v>
      </c>
      <c r="J61" s="37"/>
      <c r="K61" s="37"/>
      <c r="L61" s="37"/>
      <c r="M61" s="37"/>
      <c r="N61" s="37"/>
      <c r="O61" s="37"/>
      <c r="P61" s="37"/>
      <c r="Q61" s="37"/>
      <c r="R61" s="37" t="s">
        <v>138</v>
      </c>
      <c r="S61" s="37"/>
      <c r="T61" s="37"/>
      <c r="U61" s="37"/>
      <c r="V61" s="37"/>
      <c r="W61" s="37"/>
      <c r="X61" s="37"/>
      <c r="Y61" s="37"/>
    </row>
    <row r="62" spans="1:26" x14ac:dyDescent="0.3">
      <c r="A62" s="37" t="s">
        <v>229</v>
      </c>
      <c r="B62" t="s">
        <v>204</v>
      </c>
      <c r="C62" s="37"/>
      <c r="D62" s="37"/>
      <c r="E62" s="37"/>
      <c r="F62" s="37"/>
      <c r="G62" s="37" t="s">
        <v>138</v>
      </c>
      <c r="H62" s="37"/>
      <c r="I62" s="37" t="s">
        <v>138</v>
      </c>
      <c r="J62" s="37"/>
      <c r="K62" s="37"/>
      <c r="L62" s="37"/>
      <c r="M62" s="37"/>
      <c r="N62" s="37"/>
      <c r="O62" s="37"/>
      <c r="P62" s="37"/>
      <c r="Q62" s="37"/>
      <c r="R62" s="37" t="s">
        <v>138</v>
      </c>
      <c r="S62" s="37"/>
      <c r="T62" s="37"/>
      <c r="U62" s="37"/>
      <c r="V62" s="37"/>
      <c r="W62" s="37"/>
      <c r="X62" s="37" t="s">
        <v>138</v>
      </c>
      <c r="Y62" s="37"/>
    </row>
    <row r="63" spans="1:26" x14ac:dyDescent="0.3">
      <c r="A63" s="37" t="s">
        <v>229</v>
      </c>
      <c r="B63" t="s">
        <v>205</v>
      </c>
      <c r="C63" s="37"/>
      <c r="D63" s="37"/>
      <c r="E63" s="37"/>
      <c r="F63" s="37"/>
      <c r="G63" s="37"/>
      <c r="H63" s="37"/>
      <c r="I63" s="37" t="s">
        <v>138</v>
      </c>
      <c r="J63" s="37"/>
      <c r="K63" s="37"/>
      <c r="L63" s="37"/>
      <c r="M63" s="37"/>
      <c r="N63" s="37"/>
      <c r="O63" s="37"/>
      <c r="P63" s="37"/>
      <c r="Q63" s="37"/>
      <c r="R63" s="37"/>
      <c r="S63" s="37"/>
      <c r="T63" s="37"/>
      <c r="U63" s="37"/>
      <c r="V63" s="37"/>
      <c r="W63" s="37"/>
      <c r="X63" s="37"/>
      <c r="Y63" s="37"/>
      <c r="Z63" t="s">
        <v>323</v>
      </c>
    </row>
    <row r="64" spans="1:26" x14ac:dyDescent="0.3">
      <c r="A64" s="37" t="s">
        <v>229</v>
      </c>
      <c r="B64" t="s">
        <v>81</v>
      </c>
      <c r="C64" s="37"/>
      <c r="D64" s="37"/>
      <c r="E64" s="37"/>
      <c r="F64" s="37"/>
      <c r="G64" s="37"/>
      <c r="H64" s="37"/>
      <c r="I64" s="37"/>
      <c r="J64" s="37"/>
      <c r="K64" s="37"/>
      <c r="L64" s="37"/>
      <c r="M64" s="37"/>
      <c r="N64" s="37"/>
      <c r="O64" s="37"/>
      <c r="P64" s="37"/>
      <c r="Q64" s="37"/>
      <c r="R64" s="37"/>
      <c r="S64" s="37"/>
      <c r="T64" s="37"/>
      <c r="U64" s="37"/>
      <c r="V64" s="37"/>
      <c r="W64" s="37"/>
      <c r="X64" s="37"/>
      <c r="Y64" s="37"/>
    </row>
    <row r="65" spans="1:26" x14ac:dyDescent="0.3">
      <c r="A65" s="37" t="s">
        <v>229</v>
      </c>
      <c r="B65" t="s">
        <v>82</v>
      </c>
      <c r="C65" s="37"/>
      <c r="D65" s="37"/>
      <c r="E65" s="37"/>
      <c r="F65" s="37"/>
      <c r="G65" s="37"/>
      <c r="H65" s="37"/>
      <c r="I65" s="37" t="s">
        <v>138</v>
      </c>
      <c r="J65" s="37"/>
      <c r="K65" s="37"/>
      <c r="L65" s="37"/>
      <c r="M65" s="37"/>
      <c r="N65" s="37"/>
      <c r="O65" s="37"/>
      <c r="P65" s="37"/>
      <c r="Q65" s="37"/>
      <c r="R65" s="37"/>
      <c r="S65" s="37"/>
      <c r="T65" s="37" t="s">
        <v>138</v>
      </c>
      <c r="U65" s="37"/>
      <c r="V65" s="37"/>
      <c r="W65" s="37"/>
      <c r="X65" s="37"/>
      <c r="Y65" s="37"/>
    </row>
    <row r="66" spans="1:26" x14ac:dyDescent="0.3">
      <c r="A66" s="37" t="s">
        <v>229</v>
      </c>
      <c r="B66" t="s">
        <v>83</v>
      </c>
      <c r="C66" s="37"/>
      <c r="D66" s="37"/>
      <c r="E66" s="37"/>
      <c r="F66" s="37"/>
      <c r="G66" s="37"/>
      <c r="H66" s="37"/>
      <c r="I66" s="37" t="s">
        <v>138</v>
      </c>
      <c r="J66" s="37"/>
      <c r="K66" s="37" t="s">
        <v>138</v>
      </c>
      <c r="L66" s="37"/>
      <c r="M66" s="37"/>
      <c r="N66" s="37"/>
      <c r="O66" s="37"/>
      <c r="P66" s="37"/>
      <c r="Q66" s="37"/>
      <c r="R66" s="37" t="s">
        <v>138</v>
      </c>
      <c r="S66" s="37"/>
      <c r="T66" s="37" t="s">
        <v>138</v>
      </c>
      <c r="U66" s="37"/>
      <c r="V66" s="37"/>
      <c r="W66" s="37"/>
      <c r="X66" s="37"/>
      <c r="Y66" s="37" t="s">
        <v>138</v>
      </c>
    </row>
    <row r="67" spans="1:26" x14ac:dyDescent="0.3">
      <c r="A67" s="37" t="s">
        <v>229</v>
      </c>
      <c r="B67" t="s">
        <v>84</v>
      </c>
      <c r="C67" s="37"/>
      <c r="D67" s="37"/>
      <c r="E67" s="37"/>
      <c r="F67" s="37"/>
      <c r="G67" s="37"/>
      <c r="H67" s="37"/>
      <c r="I67" s="37" t="s">
        <v>138</v>
      </c>
      <c r="J67" s="37"/>
      <c r="K67" s="37"/>
      <c r="L67" s="37"/>
      <c r="M67" s="37"/>
      <c r="N67" s="37"/>
      <c r="O67" s="37"/>
      <c r="P67" s="37" t="s">
        <v>138</v>
      </c>
      <c r="Q67" s="37"/>
      <c r="R67" s="37"/>
      <c r="S67" s="37"/>
      <c r="T67" s="37" t="s">
        <v>138</v>
      </c>
      <c r="U67" s="37"/>
      <c r="V67" s="37"/>
      <c r="W67" s="37"/>
      <c r="X67" s="37"/>
      <c r="Y67" s="37"/>
    </row>
    <row r="68" spans="1:26" x14ac:dyDescent="0.3">
      <c r="A68" s="37" t="s">
        <v>229</v>
      </c>
      <c r="B68" t="s">
        <v>85</v>
      </c>
      <c r="C68" s="37"/>
      <c r="D68" s="37"/>
      <c r="E68" s="37"/>
      <c r="F68" s="37"/>
      <c r="G68" s="37"/>
      <c r="H68" s="37"/>
      <c r="I68" s="37" t="s">
        <v>138</v>
      </c>
      <c r="J68" s="37"/>
      <c r="K68" s="37"/>
      <c r="L68" s="37"/>
      <c r="M68" s="37"/>
      <c r="N68" s="37"/>
      <c r="O68" s="37" t="s">
        <v>138</v>
      </c>
      <c r="P68" s="37"/>
      <c r="Q68" s="37"/>
      <c r="R68" s="37" t="s">
        <v>138</v>
      </c>
      <c r="S68" s="37"/>
      <c r="T68" s="37" t="s">
        <v>138</v>
      </c>
      <c r="U68" s="37"/>
      <c r="V68" s="37"/>
      <c r="W68" s="37"/>
      <c r="X68" s="37" t="s">
        <v>138</v>
      </c>
      <c r="Y68" s="37"/>
    </row>
    <row r="69" spans="1:26" x14ac:dyDescent="0.3">
      <c r="A69" s="37" t="s">
        <v>229</v>
      </c>
      <c r="B69" t="s">
        <v>206</v>
      </c>
      <c r="C69" s="37"/>
      <c r="D69" s="37"/>
      <c r="E69" s="37"/>
      <c r="F69" s="37" t="s">
        <v>138</v>
      </c>
      <c r="G69" s="37"/>
      <c r="H69" s="37" t="s">
        <v>138</v>
      </c>
      <c r="I69" s="37" t="s">
        <v>138</v>
      </c>
      <c r="J69" s="37"/>
      <c r="K69" s="37"/>
      <c r="L69" s="37"/>
      <c r="M69" s="37"/>
      <c r="N69" s="37"/>
      <c r="O69" s="37"/>
      <c r="P69" s="37"/>
      <c r="Q69" s="37"/>
      <c r="R69" s="37"/>
      <c r="S69" s="37"/>
      <c r="T69" s="37"/>
      <c r="U69" s="37"/>
      <c r="V69" s="37"/>
      <c r="W69" s="37"/>
      <c r="X69" s="37"/>
      <c r="Y69" s="37"/>
    </row>
    <row r="70" spans="1:26" x14ac:dyDescent="0.3">
      <c r="A70" s="37" t="s">
        <v>229</v>
      </c>
      <c r="B70" t="s">
        <v>87</v>
      </c>
      <c r="C70" s="37" t="s">
        <v>138</v>
      </c>
      <c r="D70" s="37"/>
      <c r="E70" s="37"/>
      <c r="F70" s="37"/>
      <c r="G70" s="37"/>
      <c r="H70" s="37"/>
      <c r="I70" s="37"/>
      <c r="J70" s="37"/>
      <c r="K70" s="37"/>
      <c r="L70" s="37"/>
      <c r="M70" s="37"/>
      <c r="N70" s="37"/>
      <c r="O70" s="37"/>
      <c r="P70" s="37"/>
      <c r="Q70" s="37"/>
      <c r="R70" s="37"/>
      <c r="S70" s="37"/>
      <c r="T70" s="37"/>
      <c r="U70" s="37"/>
      <c r="V70" s="37"/>
      <c r="W70" s="37"/>
      <c r="X70" s="37"/>
      <c r="Y70" s="37"/>
    </row>
    <row r="71" spans="1:26" x14ac:dyDescent="0.3">
      <c r="A71" s="37" t="s">
        <v>229</v>
      </c>
      <c r="B71" t="s">
        <v>88</v>
      </c>
      <c r="C71" s="37"/>
      <c r="D71" s="37"/>
      <c r="E71" s="37"/>
      <c r="F71" s="37"/>
      <c r="G71" s="37"/>
      <c r="H71" s="37"/>
      <c r="I71" s="37"/>
      <c r="J71" s="37"/>
      <c r="K71" s="37"/>
      <c r="L71" s="37"/>
      <c r="M71" s="37"/>
      <c r="N71" s="37"/>
      <c r="O71" s="37"/>
      <c r="P71" s="37"/>
      <c r="Q71" s="37" t="s">
        <v>138</v>
      </c>
      <c r="R71" s="37"/>
      <c r="S71" s="37"/>
      <c r="T71" s="37" t="s">
        <v>138</v>
      </c>
      <c r="U71" s="37"/>
      <c r="V71" s="37"/>
      <c r="W71" s="37"/>
      <c r="X71" s="37"/>
      <c r="Y71" s="37"/>
    </row>
    <row r="72" spans="1:26" x14ac:dyDescent="0.3">
      <c r="A72" s="37" t="s">
        <v>229</v>
      </c>
      <c r="B72" t="s">
        <v>207</v>
      </c>
      <c r="C72" s="37"/>
      <c r="D72" s="37"/>
      <c r="E72" s="37"/>
      <c r="F72" s="37"/>
      <c r="G72" s="37"/>
      <c r="H72" s="37" t="s">
        <v>138</v>
      </c>
      <c r="I72" s="37"/>
      <c r="J72" s="37"/>
      <c r="K72" s="37"/>
      <c r="L72" s="37"/>
      <c r="M72" s="37"/>
      <c r="N72" s="37"/>
      <c r="O72" s="37"/>
      <c r="P72" s="37"/>
      <c r="Q72" s="37"/>
      <c r="R72" s="37"/>
      <c r="S72" s="37"/>
      <c r="T72" s="37"/>
      <c r="U72" s="37"/>
      <c r="V72" s="37"/>
      <c r="W72" s="37"/>
      <c r="X72" s="37"/>
      <c r="Y72" s="37"/>
    </row>
    <row r="73" spans="1:26" x14ac:dyDescent="0.3">
      <c r="A73" s="37" t="s">
        <v>229</v>
      </c>
      <c r="B73" t="s">
        <v>208</v>
      </c>
      <c r="C73" s="37"/>
      <c r="D73" s="37"/>
      <c r="E73" s="37"/>
      <c r="F73" s="37"/>
      <c r="G73" s="37" t="s">
        <v>138</v>
      </c>
      <c r="H73" s="37" t="s">
        <v>138</v>
      </c>
      <c r="I73" s="37" t="s">
        <v>138</v>
      </c>
      <c r="J73" s="37"/>
      <c r="K73" s="37" t="s">
        <v>138</v>
      </c>
      <c r="L73" s="37"/>
      <c r="M73" s="37"/>
      <c r="N73" s="37"/>
      <c r="O73" s="37" t="s">
        <v>138</v>
      </c>
      <c r="P73" s="37" t="s">
        <v>138</v>
      </c>
      <c r="Q73" s="37"/>
      <c r="R73" s="37"/>
      <c r="S73" s="37"/>
      <c r="T73" s="37" t="s">
        <v>138</v>
      </c>
      <c r="U73" s="37"/>
      <c r="V73" s="37"/>
      <c r="W73" s="37"/>
      <c r="X73" s="37"/>
      <c r="Y73" s="37"/>
    </row>
    <row r="74" spans="1:26" x14ac:dyDescent="0.3">
      <c r="A74" s="37" t="s">
        <v>229</v>
      </c>
      <c r="B74" t="s">
        <v>91</v>
      </c>
      <c r="C74" s="37"/>
      <c r="D74" s="37"/>
      <c r="E74" s="37"/>
      <c r="F74" s="37"/>
      <c r="G74" s="37"/>
      <c r="H74" s="37" t="s">
        <v>138</v>
      </c>
      <c r="I74" s="37"/>
      <c r="J74" s="37"/>
      <c r="K74" s="37"/>
      <c r="L74" s="37"/>
      <c r="M74" s="37"/>
      <c r="N74" s="37"/>
      <c r="O74" s="37"/>
      <c r="P74" s="37"/>
      <c r="Q74" s="37"/>
      <c r="R74" s="37"/>
      <c r="S74" s="37"/>
      <c r="T74" s="37"/>
      <c r="U74" s="37"/>
      <c r="V74" s="37"/>
      <c r="W74" s="37"/>
      <c r="X74" s="37"/>
      <c r="Y74" s="37"/>
    </row>
    <row r="77" spans="1:26" s="6" customFormat="1" x14ac:dyDescent="0.3">
      <c r="A77" s="38"/>
      <c r="B77" s="76" t="s">
        <v>328</v>
      </c>
      <c r="C77" s="77">
        <f>COUNTIF(C3:C74, "x")</f>
        <v>11</v>
      </c>
      <c r="D77" s="77">
        <f t="shared" ref="D77:Y77" si="0">COUNTIF(D3:D74, "x")</f>
        <v>1</v>
      </c>
      <c r="E77" s="77">
        <f t="shared" si="0"/>
        <v>0</v>
      </c>
      <c r="F77" s="77">
        <f t="shared" si="0"/>
        <v>15</v>
      </c>
      <c r="G77" s="77">
        <f t="shared" si="0"/>
        <v>6</v>
      </c>
      <c r="H77" s="77">
        <f t="shared" si="0"/>
        <v>22</v>
      </c>
      <c r="I77" s="77">
        <f t="shared" si="0"/>
        <v>41</v>
      </c>
      <c r="J77" s="77">
        <f t="shared" si="0"/>
        <v>0</v>
      </c>
      <c r="K77" s="77">
        <f t="shared" si="0"/>
        <v>7</v>
      </c>
      <c r="L77" s="77">
        <f t="shared" si="0"/>
        <v>2</v>
      </c>
      <c r="M77" s="77">
        <f t="shared" si="0"/>
        <v>2</v>
      </c>
      <c r="N77" s="77">
        <f t="shared" si="0"/>
        <v>1</v>
      </c>
      <c r="O77" s="77">
        <f t="shared" si="0"/>
        <v>5</v>
      </c>
      <c r="P77" s="77">
        <f t="shared" si="0"/>
        <v>7</v>
      </c>
      <c r="Q77" s="77">
        <f t="shared" si="0"/>
        <v>3</v>
      </c>
      <c r="R77" s="77">
        <f t="shared" si="0"/>
        <v>19</v>
      </c>
      <c r="S77" s="77">
        <f t="shared" si="0"/>
        <v>0</v>
      </c>
      <c r="T77" s="77">
        <f t="shared" si="0"/>
        <v>21</v>
      </c>
      <c r="U77" s="77">
        <f t="shared" si="0"/>
        <v>0</v>
      </c>
      <c r="V77" s="77">
        <f t="shared" si="0"/>
        <v>1</v>
      </c>
      <c r="W77" s="77">
        <f t="shared" si="0"/>
        <v>1</v>
      </c>
      <c r="X77" s="77">
        <f t="shared" si="0"/>
        <v>13</v>
      </c>
      <c r="Y77" s="77">
        <f t="shared" si="0"/>
        <v>3</v>
      </c>
      <c r="Z77" s="12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C9886-B698-4946-937B-1DE51E3F7AA0}">
  <dimension ref="A1:H73"/>
  <sheetViews>
    <sheetView workbookViewId="0">
      <pane ySplit="1" topLeftCell="A50" activePane="bottomLeft" state="frozen"/>
      <selection pane="bottomLeft" activeCell="K14" sqref="K14"/>
    </sheetView>
  </sheetViews>
  <sheetFormatPr defaultRowHeight="14.4" x14ac:dyDescent="0.3"/>
  <cols>
    <col min="1" max="1" width="4.5546875" bestFit="1" customWidth="1"/>
    <col min="2" max="2" width="27.6640625" customWidth="1"/>
    <col min="3" max="3" width="11.5546875" customWidth="1"/>
    <col min="4" max="4" width="25.33203125" customWidth="1"/>
    <col min="5" max="5" width="19.88671875" customWidth="1"/>
    <col min="6" max="6" width="21.6640625" customWidth="1"/>
    <col min="7" max="7" width="23.88671875" customWidth="1"/>
    <col min="8" max="8" width="24.6640625" customWidth="1"/>
  </cols>
  <sheetData>
    <row r="1" spans="1:8" x14ac:dyDescent="0.3">
      <c r="A1" s="159" t="s">
        <v>0</v>
      </c>
      <c r="B1" s="159" t="s">
        <v>2</v>
      </c>
      <c r="C1" s="160" t="s">
        <v>329</v>
      </c>
      <c r="D1" s="161">
        <v>1</v>
      </c>
      <c r="E1" s="161">
        <v>2</v>
      </c>
      <c r="F1" s="161">
        <v>3</v>
      </c>
      <c r="G1" s="161">
        <v>4</v>
      </c>
      <c r="H1" s="161">
        <v>5</v>
      </c>
    </row>
    <row r="2" spans="1:8" x14ac:dyDescent="0.3">
      <c r="A2" t="s">
        <v>17</v>
      </c>
      <c r="B2" t="s">
        <v>330</v>
      </c>
      <c r="C2" t="s">
        <v>258</v>
      </c>
      <c r="D2" s="78" t="s">
        <v>331</v>
      </c>
      <c r="E2" s="78" t="s">
        <v>332</v>
      </c>
      <c r="F2" s="78" t="s">
        <v>333</v>
      </c>
      <c r="G2" s="78" t="s">
        <v>334</v>
      </c>
      <c r="H2" s="78" t="s">
        <v>335</v>
      </c>
    </row>
    <row r="3" spans="1:8" x14ac:dyDescent="0.3">
      <c r="A3" t="s">
        <v>17</v>
      </c>
      <c r="B3" t="s">
        <v>336</v>
      </c>
      <c r="C3" t="s">
        <v>259</v>
      </c>
      <c r="D3" s="78"/>
      <c r="E3" s="78"/>
      <c r="F3" s="78"/>
      <c r="G3" s="78"/>
      <c r="H3" s="78"/>
    </row>
    <row r="4" spans="1:8" x14ac:dyDescent="0.3">
      <c r="A4" t="s">
        <v>17</v>
      </c>
      <c r="B4" t="s">
        <v>187</v>
      </c>
      <c r="C4" t="s">
        <v>259</v>
      </c>
      <c r="D4" s="78"/>
      <c r="E4" s="78"/>
      <c r="F4" s="78"/>
      <c r="G4" s="78"/>
      <c r="H4" s="78"/>
    </row>
    <row r="5" spans="1:8" x14ac:dyDescent="0.3">
      <c r="A5" t="s">
        <v>17</v>
      </c>
      <c r="B5" t="s">
        <v>188</v>
      </c>
      <c r="C5" t="s">
        <v>258</v>
      </c>
      <c r="D5" s="78" t="s">
        <v>337</v>
      </c>
      <c r="E5" s="78" t="s">
        <v>338</v>
      </c>
      <c r="F5" s="78" t="s">
        <v>339</v>
      </c>
      <c r="G5" s="78"/>
      <c r="H5" s="78"/>
    </row>
    <row r="6" spans="1:8" x14ac:dyDescent="0.3">
      <c r="A6" t="s">
        <v>17</v>
      </c>
      <c r="B6" t="s">
        <v>22</v>
      </c>
      <c r="C6" t="s">
        <v>258</v>
      </c>
      <c r="D6" s="78" t="s">
        <v>340</v>
      </c>
      <c r="E6" s="78"/>
      <c r="F6" s="78"/>
      <c r="G6" s="78"/>
      <c r="H6" s="78"/>
    </row>
    <row r="7" spans="1:8" x14ac:dyDescent="0.3">
      <c r="A7" t="s">
        <v>17</v>
      </c>
      <c r="B7" t="s">
        <v>23</v>
      </c>
      <c r="C7" t="s">
        <v>258</v>
      </c>
      <c r="D7" s="78" t="s">
        <v>341</v>
      </c>
      <c r="E7" s="78" t="s">
        <v>342</v>
      </c>
      <c r="F7" s="78" t="s">
        <v>343</v>
      </c>
      <c r="G7" s="78"/>
      <c r="H7" s="78"/>
    </row>
    <row r="8" spans="1:8" x14ac:dyDescent="0.3">
      <c r="A8" t="s">
        <v>17</v>
      </c>
      <c r="B8" t="s">
        <v>24</v>
      </c>
      <c r="C8" t="s">
        <v>258</v>
      </c>
      <c r="D8" s="78" t="s">
        <v>344</v>
      </c>
      <c r="E8" s="78"/>
      <c r="F8" s="78"/>
      <c r="G8" s="78"/>
      <c r="H8" s="78"/>
    </row>
    <row r="9" spans="1:8" x14ac:dyDescent="0.3">
      <c r="A9" t="s">
        <v>17</v>
      </c>
      <c r="B9" t="s">
        <v>25</v>
      </c>
      <c r="C9" t="s">
        <v>259</v>
      </c>
      <c r="D9" s="78"/>
      <c r="E9" s="78"/>
      <c r="F9" s="78"/>
      <c r="G9" s="78"/>
      <c r="H9" s="78"/>
    </row>
    <row r="10" spans="1:8" x14ac:dyDescent="0.3">
      <c r="A10" t="s">
        <v>17</v>
      </c>
      <c r="B10" t="s">
        <v>26</v>
      </c>
      <c r="C10" t="s">
        <v>258</v>
      </c>
      <c r="D10" s="78" t="s">
        <v>345</v>
      </c>
      <c r="E10" s="78" t="s">
        <v>346</v>
      </c>
      <c r="F10" s="78"/>
      <c r="G10" s="78"/>
      <c r="H10" s="78"/>
    </row>
    <row r="11" spans="1:8" x14ac:dyDescent="0.3">
      <c r="A11" t="s">
        <v>17</v>
      </c>
      <c r="B11" t="s">
        <v>27</v>
      </c>
      <c r="C11" t="s">
        <v>259</v>
      </c>
      <c r="D11" s="78"/>
      <c r="E11" s="78"/>
      <c r="F11" s="78"/>
      <c r="G11" s="78"/>
      <c r="H11" s="78"/>
    </row>
    <row r="12" spans="1:8" x14ac:dyDescent="0.3">
      <c r="A12" t="s">
        <v>17</v>
      </c>
      <c r="B12" t="s">
        <v>28</v>
      </c>
      <c r="C12" t="s">
        <v>259</v>
      </c>
      <c r="D12" s="78"/>
      <c r="E12" s="78"/>
      <c r="F12" s="78"/>
      <c r="G12" s="78"/>
      <c r="H12" s="78"/>
    </row>
    <row r="13" spans="1:8" x14ac:dyDescent="0.3">
      <c r="A13" t="s">
        <v>17</v>
      </c>
      <c r="B13" t="s">
        <v>29</v>
      </c>
      <c r="C13" t="s">
        <v>258</v>
      </c>
      <c r="D13" s="78" t="s">
        <v>347</v>
      </c>
      <c r="E13" s="78"/>
      <c r="F13" s="78"/>
      <c r="G13" s="78"/>
      <c r="H13" s="78"/>
    </row>
    <row r="14" spans="1:8" x14ac:dyDescent="0.3">
      <c r="A14" t="s">
        <v>17</v>
      </c>
      <c r="B14" t="s">
        <v>190</v>
      </c>
      <c r="C14" t="s">
        <v>259</v>
      </c>
      <c r="D14" s="78"/>
      <c r="E14" s="78"/>
      <c r="F14" s="78"/>
      <c r="G14" s="78"/>
      <c r="H14" s="78"/>
    </row>
    <row r="15" spans="1:8" x14ac:dyDescent="0.3">
      <c r="A15" t="s">
        <v>17</v>
      </c>
      <c r="B15" t="s">
        <v>31</v>
      </c>
      <c r="C15" t="s">
        <v>258</v>
      </c>
      <c r="D15" s="78" t="s">
        <v>348</v>
      </c>
      <c r="E15" s="78"/>
      <c r="F15" s="78"/>
      <c r="G15" s="78"/>
      <c r="H15" s="78"/>
    </row>
    <row r="16" spans="1:8" x14ac:dyDescent="0.3">
      <c r="A16" t="s">
        <v>17</v>
      </c>
      <c r="B16" t="s">
        <v>192</v>
      </c>
      <c r="C16" t="s">
        <v>258</v>
      </c>
      <c r="D16" s="78" t="s">
        <v>349</v>
      </c>
      <c r="E16" s="78" t="s">
        <v>350</v>
      </c>
      <c r="F16" s="78"/>
      <c r="G16" s="78"/>
      <c r="H16" s="78"/>
    </row>
    <row r="17" spans="1:8" x14ac:dyDescent="0.3">
      <c r="A17" t="s">
        <v>17</v>
      </c>
      <c r="B17" t="s">
        <v>193</v>
      </c>
      <c r="C17" t="s">
        <v>259</v>
      </c>
      <c r="D17" s="78"/>
      <c r="E17" s="78"/>
      <c r="F17" s="78"/>
      <c r="G17" s="78"/>
      <c r="H17" s="78"/>
    </row>
    <row r="18" spans="1:8" x14ac:dyDescent="0.3">
      <c r="A18" t="s">
        <v>17</v>
      </c>
      <c r="B18" t="s">
        <v>34</v>
      </c>
      <c r="C18" t="s">
        <v>258</v>
      </c>
      <c r="D18" s="78" t="s">
        <v>351</v>
      </c>
      <c r="E18" s="78" t="s">
        <v>352</v>
      </c>
      <c r="F18" s="78" t="s">
        <v>353</v>
      </c>
      <c r="G18" s="78" t="s">
        <v>354</v>
      </c>
      <c r="H18" s="78"/>
    </row>
    <row r="19" spans="1:8" x14ac:dyDescent="0.3">
      <c r="A19" t="s">
        <v>17</v>
      </c>
      <c r="B19" t="s">
        <v>35</v>
      </c>
      <c r="C19" t="s">
        <v>259</v>
      </c>
      <c r="D19" s="78"/>
      <c r="E19" s="78"/>
      <c r="F19" s="78"/>
      <c r="G19" s="78"/>
      <c r="H19" s="78"/>
    </row>
    <row r="20" spans="1:8" x14ac:dyDescent="0.3">
      <c r="A20" t="s">
        <v>17</v>
      </c>
      <c r="B20" t="s">
        <v>36</v>
      </c>
      <c r="C20" t="s">
        <v>258</v>
      </c>
      <c r="D20" s="78" t="s">
        <v>355</v>
      </c>
      <c r="E20" s="78" t="s">
        <v>356</v>
      </c>
      <c r="F20" s="78" t="s">
        <v>357</v>
      </c>
      <c r="G20" s="78" t="s">
        <v>358</v>
      </c>
      <c r="H20" s="78" t="s">
        <v>359</v>
      </c>
    </row>
    <row r="21" spans="1:8" x14ac:dyDescent="0.3">
      <c r="A21" t="s">
        <v>17</v>
      </c>
      <c r="B21" t="s">
        <v>360</v>
      </c>
      <c r="C21" t="s">
        <v>258</v>
      </c>
      <c r="D21" s="78" t="s">
        <v>361</v>
      </c>
      <c r="E21" s="78" t="s">
        <v>362</v>
      </c>
      <c r="F21" s="78"/>
      <c r="G21" s="78"/>
      <c r="H21" s="78"/>
    </row>
    <row r="22" spans="1:8" x14ac:dyDescent="0.3">
      <c r="A22" t="s">
        <v>17</v>
      </c>
      <c r="B22" t="s">
        <v>195</v>
      </c>
      <c r="C22" t="s">
        <v>258</v>
      </c>
      <c r="D22" s="78" t="s">
        <v>363</v>
      </c>
      <c r="E22" s="78" t="s">
        <v>364</v>
      </c>
      <c r="F22" s="78" t="s">
        <v>365</v>
      </c>
      <c r="G22" s="78" t="s">
        <v>366</v>
      </c>
      <c r="H22" s="78"/>
    </row>
    <row r="23" spans="1:8" x14ac:dyDescent="0.3">
      <c r="A23" t="s">
        <v>17</v>
      </c>
      <c r="B23" t="s">
        <v>39</v>
      </c>
      <c r="C23" t="s">
        <v>259</v>
      </c>
      <c r="D23" s="78"/>
      <c r="E23" s="78"/>
      <c r="F23" s="78"/>
      <c r="G23" s="78"/>
      <c r="H23" s="78"/>
    </row>
    <row r="24" spans="1:8" x14ac:dyDescent="0.3">
      <c r="A24" t="s">
        <v>17</v>
      </c>
      <c r="B24" t="s">
        <v>40</v>
      </c>
      <c r="C24" t="s">
        <v>258</v>
      </c>
      <c r="D24" s="78" t="s">
        <v>367</v>
      </c>
      <c r="E24" s="78"/>
      <c r="F24" s="78"/>
      <c r="G24" s="78"/>
      <c r="H24" s="78"/>
    </row>
    <row r="25" spans="1:8" x14ac:dyDescent="0.3">
      <c r="A25" t="s">
        <v>41</v>
      </c>
      <c r="B25" t="s">
        <v>42</v>
      </c>
      <c r="C25" t="s">
        <v>258</v>
      </c>
      <c r="D25" s="78" t="s">
        <v>368</v>
      </c>
      <c r="E25" s="78"/>
      <c r="F25" s="78"/>
      <c r="G25" s="78"/>
      <c r="H25" s="78"/>
    </row>
    <row r="26" spans="1:8" x14ac:dyDescent="0.3">
      <c r="A26" t="s">
        <v>41</v>
      </c>
      <c r="B26" t="s">
        <v>43</v>
      </c>
      <c r="C26" t="s">
        <v>259</v>
      </c>
      <c r="D26" s="78"/>
      <c r="E26" s="78"/>
      <c r="F26" s="78"/>
      <c r="G26" s="78"/>
      <c r="H26" s="78"/>
    </row>
    <row r="27" spans="1:8" x14ac:dyDescent="0.3">
      <c r="A27" t="s">
        <v>41</v>
      </c>
      <c r="B27" t="s">
        <v>44</v>
      </c>
      <c r="C27" t="s">
        <v>259</v>
      </c>
      <c r="D27" s="78"/>
      <c r="E27" s="78"/>
      <c r="F27" s="78"/>
      <c r="G27" s="78"/>
      <c r="H27" s="78"/>
    </row>
    <row r="28" spans="1:8" x14ac:dyDescent="0.3">
      <c r="A28" t="s">
        <v>41</v>
      </c>
      <c r="B28" t="s">
        <v>45</v>
      </c>
      <c r="C28" t="s">
        <v>258</v>
      </c>
      <c r="D28" s="78" t="s">
        <v>369</v>
      </c>
      <c r="E28" s="78" t="s">
        <v>370</v>
      </c>
      <c r="F28" s="78" t="s">
        <v>371</v>
      </c>
      <c r="G28" s="78" t="s">
        <v>372</v>
      </c>
      <c r="H28" s="78" t="s">
        <v>373</v>
      </c>
    </row>
    <row r="29" spans="1:8" x14ac:dyDescent="0.3">
      <c r="A29" t="s">
        <v>41</v>
      </c>
      <c r="B29" t="s">
        <v>196</v>
      </c>
      <c r="C29" t="s">
        <v>258</v>
      </c>
      <c r="D29" s="78" t="s">
        <v>374</v>
      </c>
      <c r="E29" s="78"/>
      <c r="F29" s="78"/>
      <c r="G29" s="78"/>
      <c r="H29" s="78"/>
    </row>
    <row r="30" spans="1:8" x14ac:dyDescent="0.3">
      <c r="A30" t="s">
        <v>41</v>
      </c>
      <c r="B30" t="s">
        <v>47</v>
      </c>
      <c r="C30" t="s">
        <v>258</v>
      </c>
      <c r="D30" s="78" t="s">
        <v>375</v>
      </c>
      <c r="E30" s="78" t="s">
        <v>376</v>
      </c>
      <c r="F30" s="78"/>
      <c r="G30" s="78"/>
      <c r="H30" s="78"/>
    </row>
    <row r="31" spans="1:8" x14ac:dyDescent="0.3">
      <c r="A31" t="s">
        <v>41</v>
      </c>
      <c r="B31" t="s">
        <v>48</v>
      </c>
      <c r="C31" t="s">
        <v>258</v>
      </c>
      <c r="D31" s="78" t="s">
        <v>377</v>
      </c>
      <c r="E31" s="78"/>
      <c r="F31" s="78"/>
      <c r="G31" s="78"/>
      <c r="H31" s="78"/>
    </row>
    <row r="32" spans="1:8" x14ac:dyDescent="0.3">
      <c r="A32" t="s">
        <v>41</v>
      </c>
      <c r="B32" t="s">
        <v>49</v>
      </c>
      <c r="C32" t="s">
        <v>258</v>
      </c>
      <c r="D32" s="78" t="s">
        <v>378</v>
      </c>
      <c r="E32" s="78" t="s">
        <v>379</v>
      </c>
      <c r="F32" s="78"/>
      <c r="G32" s="78"/>
      <c r="H32" s="78"/>
    </row>
    <row r="33" spans="1:8" x14ac:dyDescent="0.3">
      <c r="A33" t="s">
        <v>41</v>
      </c>
      <c r="B33" t="s">
        <v>50</v>
      </c>
      <c r="C33" t="s">
        <v>258</v>
      </c>
      <c r="D33" s="78" t="s">
        <v>380</v>
      </c>
      <c r="E33" s="78" t="s">
        <v>381</v>
      </c>
      <c r="F33" s="78" t="s">
        <v>382</v>
      </c>
      <c r="G33" s="78"/>
      <c r="H33" s="78"/>
    </row>
    <row r="34" spans="1:8" x14ac:dyDescent="0.3">
      <c r="A34" t="s">
        <v>41</v>
      </c>
      <c r="B34" t="s">
        <v>51</v>
      </c>
      <c r="C34" t="s">
        <v>258</v>
      </c>
      <c r="D34" s="78" t="s">
        <v>383</v>
      </c>
      <c r="E34" s="78" t="s">
        <v>384</v>
      </c>
      <c r="F34" s="78"/>
      <c r="G34" s="78"/>
      <c r="H34" s="78"/>
    </row>
    <row r="35" spans="1:8" x14ac:dyDescent="0.3">
      <c r="A35" t="s">
        <v>41</v>
      </c>
      <c r="B35" t="s">
        <v>52</v>
      </c>
      <c r="C35" t="s">
        <v>259</v>
      </c>
      <c r="D35" s="78"/>
      <c r="E35" s="78"/>
      <c r="F35" s="78"/>
      <c r="G35" s="78"/>
      <c r="H35" s="78"/>
    </row>
    <row r="36" spans="1:8" x14ac:dyDescent="0.3">
      <c r="A36" t="s">
        <v>41</v>
      </c>
      <c r="B36" t="s">
        <v>53</v>
      </c>
      <c r="C36" t="s">
        <v>258</v>
      </c>
      <c r="D36" s="78" t="s">
        <v>385</v>
      </c>
      <c r="E36" s="78" t="s">
        <v>386</v>
      </c>
      <c r="F36" s="78"/>
      <c r="G36" s="78"/>
      <c r="H36" s="78"/>
    </row>
    <row r="37" spans="1:8" x14ac:dyDescent="0.3">
      <c r="A37" t="s">
        <v>41</v>
      </c>
      <c r="B37" t="s">
        <v>54</v>
      </c>
      <c r="C37" t="s">
        <v>258</v>
      </c>
      <c r="D37" s="78" t="s">
        <v>387</v>
      </c>
      <c r="E37" s="78" t="s">
        <v>388</v>
      </c>
      <c r="F37" s="78"/>
      <c r="G37" s="78"/>
      <c r="H37" s="78"/>
    </row>
    <row r="38" spans="1:8" x14ac:dyDescent="0.3">
      <c r="A38" t="s">
        <v>41</v>
      </c>
      <c r="B38" t="s">
        <v>55</v>
      </c>
      <c r="C38" t="s">
        <v>259</v>
      </c>
      <c r="D38" s="78"/>
      <c r="E38" s="78"/>
      <c r="F38" s="78"/>
      <c r="G38" s="78"/>
      <c r="H38" s="78"/>
    </row>
    <row r="39" spans="1:8" x14ac:dyDescent="0.3">
      <c r="A39" t="s">
        <v>41</v>
      </c>
      <c r="B39" t="s">
        <v>389</v>
      </c>
      <c r="C39" t="s">
        <v>259</v>
      </c>
      <c r="D39" s="78"/>
      <c r="E39" s="78"/>
      <c r="F39" s="78"/>
      <c r="G39" s="78"/>
      <c r="H39" s="78"/>
    </row>
    <row r="40" spans="1:8" x14ac:dyDescent="0.3">
      <c r="A40" t="s">
        <v>41</v>
      </c>
      <c r="B40" t="s">
        <v>57</v>
      </c>
      <c r="C40" t="s">
        <v>258</v>
      </c>
      <c r="D40" s="78" t="s">
        <v>390</v>
      </c>
      <c r="E40" s="78" t="s">
        <v>391</v>
      </c>
      <c r="F40" s="78" t="s">
        <v>392</v>
      </c>
      <c r="G40" s="78"/>
      <c r="H40" s="78"/>
    </row>
    <row r="41" spans="1:8" x14ac:dyDescent="0.3">
      <c r="A41" t="s">
        <v>41</v>
      </c>
      <c r="B41" t="s">
        <v>58</v>
      </c>
      <c r="C41" t="s">
        <v>258</v>
      </c>
      <c r="D41" s="78" t="s">
        <v>393</v>
      </c>
      <c r="E41" s="78" t="s">
        <v>394</v>
      </c>
      <c r="F41" s="78"/>
      <c r="G41" s="78"/>
      <c r="H41" s="78"/>
    </row>
    <row r="42" spans="1:8" x14ac:dyDescent="0.3">
      <c r="A42" t="s">
        <v>41</v>
      </c>
      <c r="B42" t="s">
        <v>59</v>
      </c>
      <c r="C42" t="s">
        <v>258</v>
      </c>
      <c r="D42" s="78" t="s">
        <v>395</v>
      </c>
      <c r="E42" s="78" t="s">
        <v>396</v>
      </c>
      <c r="F42" s="78"/>
      <c r="G42" s="78"/>
      <c r="H42" s="78"/>
    </row>
    <row r="43" spans="1:8" x14ac:dyDescent="0.3">
      <c r="A43" t="s">
        <v>41</v>
      </c>
      <c r="B43" t="s">
        <v>60</v>
      </c>
      <c r="C43" t="s">
        <v>259</v>
      </c>
      <c r="D43" s="78"/>
      <c r="E43" s="78"/>
      <c r="F43" s="78"/>
      <c r="G43" s="78"/>
      <c r="H43" s="78"/>
    </row>
    <row r="44" spans="1:8" x14ac:dyDescent="0.3">
      <c r="A44" t="s">
        <v>41</v>
      </c>
      <c r="B44" t="s">
        <v>158</v>
      </c>
      <c r="C44" t="s">
        <v>259</v>
      </c>
      <c r="D44" s="78"/>
      <c r="E44" s="78"/>
      <c r="F44" s="78"/>
      <c r="G44" s="78"/>
      <c r="H44" s="78"/>
    </row>
    <row r="45" spans="1:8" x14ac:dyDescent="0.3">
      <c r="A45" t="s">
        <v>41</v>
      </c>
      <c r="B45" t="s">
        <v>62</v>
      </c>
      <c r="C45" t="s">
        <v>259</v>
      </c>
      <c r="D45" s="78"/>
      <c r="E45" s="78"/>
      <c r="F45" s="78"/>
      <c r="G45" s="78"/>
      <c r="H45" s="78"/>
    </row>
    <row r="46" spans="1:8" x14ac:dyDescent="0.3">
      <c r="A46" t="s">
        <v>41</v>
      </c>
      <c r="B46" t="s">
        <v>63</v>
      </c>
      <c r="C46" t="s">
        <v>258</v>
      </c>
      <c r="D46" s="78" t="s">
        <v>397</v>
      </c>
      <c r="E46" s="78" t="s">
        <v>398</v>
      </c>
      <c r="F46" s="78"/>
      <c r="G46" s="78"/>
      <c r="H46" s="78"/>
    </row>
    <row r="47" spans="1:8" x14ac:dyDescent="0.3">
      <c r="A47" t="s">
        <v>41</v>
      </c>
      <c r="B47" t="s">
        <v>64</v>
      </c>
      <c r="C47" t="s">
        <v>259</v>
      </c>
      <c r="D47" s="78"/>
      <c r="E47" s="78"/>
      <c r="F47" s="78"/>
      <c r="G47" s="78"/>
      <c r="H47" s="78"/>
    </row>
    <row r="48" spans="1:8" x14ac:dyDescent="0.3">
      <c r="A48" t="s">
        <v>65</v>
      </c>
      <c r="B48" t="s">
        <v>66</v>
      </c>
      <c r="C48" t="s">
        <v>259</v>
      </c>
      <c r="D48" s="78"/>
      <c r="E48" s="78"/>
      <c r="F48" s="78"/>
      <c r="G48" s="78"/>
      <c r="H48" s="78"/>
    </row>
    <row r="49" spans="1:8" x14ac:dyDescent="0.3">
      <c r="A49" t="s">
        <v>65</v>
      </c>
      <c r="B49" t="s">
        <v>67</v>
      </c>
      <c r="C49" t="s">
        <v>258</v>
      </c>
      <c r="D49" s="78" t="s">
        <v>399</v>
      </c>
      <c r="E49" s="78" t="s">
        <v>400</v>
      </c>
      <c r="F49" s="78"/>
      <c r="G49" s="78"/>
      <c r="H49" s="78"/>
    </row>
    <row r="50" spans="1:8" x14ac:dyDescent="0.3">
      <c r="A50" t="s">
        <v>65</v>
      </c>
      <c r="B50" t="s">
        <v>68</v>
      </c>
      <c r="C50" t="s">
        <v>259</v>
      </c>
      <c r="D50" s="78"/>
      <c r="E50" s="78"/>
      <c r="F50" s="78"/>
      <c r="G50" s="78"/>
      <c r="H50" s="78"/>
    </row>
    <row r="51" spans="1:8" x14ac:dyDescent="0.3">
      <c r="A51" t="s">
        <v>65</v>
      </c>
      <c r="B51" t="s">
        <v>200</v>
      </c>
      <c r="C51" t="s">
        <v>258</v>
      </c>
      <c r="D51" s="78" t="s">
        <v>401</v>
      </c>
      <c r="E51" s="78" t="s">
        <v>402</v>
      </c>
      <c r="F51" s="78" t="s">
        <v>403</v>
      </c>
      <c r="G51" s="78" t="s">
        <v>404</v>
      </c>
      <c r="H51" s="78"/>
    </row>
    <row r="52" spans="1:8" x14ac:dyDescent="0.3">
      <c r="A52" t="s">
        <v>65</v>
      </c>
      <c r="B52" t="s">
        <v>70</v>
      </c>
      <c r="C52" t="s">
        <v>258</v>
      </c>
      <c r="D52" s="78" t="s">
        <v>405</v>
      </c>
      <c r="E52" s="78" t="s">
        <v>406</v>
      </c>
      <c r="F52" s="78"/>
      <c r="G52" s="78"/>
      <c r="H52" s="78"/>
    </row>
    <row r="53" spans="1:8" x14ac:dyDescent="0.3">
      <c r="A53" t="s">
        <v>65</v>
      </c>
      <c r="B53" t="s">
        <v>407</v>
      </c>
      <c r="C53" t="s">
        <v>258</v>
      </c>
      <c r="D53" s="78" t="s">
        <v>408</v>
      </c>
      <c r="E53" s="78" t="s">
        <v>409</v>
      </c>
      <c r="F53" s="78" t="s">
        <v>410</v>
      </c>
      <c r="G53" s="78"/>
      <c r="H53" s="78"/>
    </row>
    <row r="54" spans="1:8" x14ac:dyDescent="0.3">
      <c r="A54" t="s">
        <v>65</v>
      </c>
      <c r="B54" t="s">
        <v>72</v>
      </c>
      <c r="C54" t="s">
        <v>258</v>
      </c>
      <c r="D54" s="78" t="s">
        <v>411</v>
      </c>
      <c r="E54" s="78"/>
      <c r="F54" s="78"/>
      <c r="G54" s="78"/>
      <c r="H54" s="78"/>
    </row>
    <row r="55" spans="1:8" x14ac:dyDescent="0.3">
      <c r="A55" t="s">
        <v>65</v>
      </c>
      <c r="B55" t="s">
        <v>73</v>
      </c>
      <c r="C55" t="s">
        <v>259</v>
      </c>
      <c r="D55" s="78"/>
      <c r="E55" s="78"/>
      <c r="F55" s="78"/>
      <c r="G55" s="78"/>
      <c r="H55" s="78"/>
    </row>
    <row r="56" spans="1:8" x14ac:dyDescent="0.3">
      <c r="A56" t="s">
        <v>65</v>
      </c>
      <c r="B56" t="s">
        <v>74</v>
      </c>
      <c r="C56" t="s">
        <v>258</v>
      </c>
      <c r="D56" s="78" t="s">
        <v>412</v>
      </c>
      <c r="E56" s="78" t="s">
        <v>413</v>
      </c>
      <c r="F56" s="78"/>
      <c r="G56" s="78"/>
      <c r="H56" s="78"/>
    </row>
    <row r="57" spans="1:8" x14ac:dyDescent="0.3">
      <c r="A57" t="s">
        <v>65</v>
      </c>
      <c r="B57" t="s">
        <v>75</v>
      </c>
      <c r="C57" t="s">
        <v>259</v>
      </c>
      <c r="D57" s="78"/>
      <c r="E57" s="78"/>
      <c r="F57" s="78"/>
      <c r="G57" s="78"/>
      <c r="H57" s="78"/>
    </row>
    <row r="58" spans="1:8" x14ac:dyDescent="0.3">
      <c r="A58" t="s">
        <v>65</v>
      </c>
      <c r="B58" t="s">
        <v>76</v>
      </c>
      <c r="C58" t="s">
        <v>258</v>
      </c>
      <c r="D58" s="78" t="s">
        <v>414</v>
      </c>
      <c r="E58" s="78" t="s">
        <v>415</v>
      </c>
      <c r="F58" s="78" t="s">
        <v>416</v>
      </c>
      <c r="G58" s="78"/>
      <c r="H58" s="78"/>
    </row>
    <row r="59" spans="1:8" x14ac:dyDescent="0.3">
      <c r="A59" t="s">
        <v>65</v>
      </c>
      <c r="B59" t="s">
        <v>77</v>
      </c>
      <c r="C59" t="s">
        <v>259</v>
      </c>
      <c r="D59" s="78"/>
      <c r="E59" s="78"/>
      <c r="F59" s="78"/>
      <c r="G59" s="78"/>
      <c r="H59" s="78"/>
    </row>
    <row r="60" spans="1:8" x14ac:dyDescent="0.3">
      <c r="A60" t="s">
        <v>65</v>
      </c>
      <c r="B60" t="s">
        <v>203</v>
      </c>
      <c r="C60" t="s">
        <v>258</v>
      </c>
      <c r="D60" s="78" t="s">
        <v>417</v>
      </c>
      <c r="E60" s="78"/>
      <c r="F60" s="78"/>
      <c r="G60" s="78"/>
      <c r="H60" s="78"/>
    </row>
    <row r="61" spans="1:8" x14ac:dyDescent="0.3">
      <c r="A61" t="s">
        <v>65</v>
      </c>
      <c r="B61" t="s">
        <v>204</v>
      </c>
      <c r="C61" t="s">
        <v>258</v>
      </c>
      <c r="D61" s="78" t="s">
        <v>418</v>
      </c>
      <c r="E61" s="78"/>
      <c r="F61" s="78"/>
      <c r="G61" s="78"/>
      <c r="H61" s="78"/>
    </row>
    <row r="62" spans="1:8" x14ac:dyDescent="0.3">
      <c r="A62" t="s">
        <v>65</v>
      </c>
      <c r="B62" t="s">
        <v>205</v>
      </c>
      <c r="C62" t="s">
        <v>259</v>
      </c>
      <c r="D62" s="78"/>
      <c r="E62" s="78"/>
      <c r="F62" s="78"/>
      <c r="G62" s="78"/>
      <c r="H62" s="78"/>
    </row>
    <row r="63" spans="1:8" x14ac:dyDescent="0.3">
      <c r="A63" t="s">
        <v>65</v>
      </c>
      <c r="B63" t="s">
        <v>81</v>
      </c>
      <c r="C63" t="s">
        <v>258</v>
      </c>
      <c r="D63" s="78" t="s">
        <v>419</v>
      </c>
      <c r="E63" s="78"/>
      <c r="F63" s="78"/>
      <c r="G63" s="78"/>
      <c r="H63" s="78"/>
    </row>
    <row r="64" spans="1:8" x14ac:dyDescent="0.3">
      <c r="A64" t="s">
        <v>65</v>
      </c>
      <c r="B64" t="s">
        <v>82</v>
      </c>
      <c r="C64" t="s">
        <v>258</v>
      </c>
      <c r="D64" s="78" t="s">
        <v>420</v>
      </c>
      <c r="E64" s="78" t="s">
        <v>421</v>
      </c>
      <c r="F64" s="78"/>
      <c r="G64" s="78"/>
      <c r="H64" s="78"/>
    </row>
    <row r="65" spans="1:8" x14ac:dyDescent="0.3">
      <c r="A65" t="s">
        <v>65</v>
      </c>
      <c r="B65" t="s">
        <v>83</v>
      </c>
      <c r="C65" t="s">
        <v>258</v>
      </c>
      <c r="D65" s="78" t="s">
        <v>422</v>
      </c>
      <c r="E65" s="78" t="s">
        <v>423</v>
      </c>
      <c r="F65" s="78" t="s">
        <v>424</v>
      </c>
      <c r="G65" s="78"/>
      <c r="H65" s="78"/>
    </row>
    <row r="66" spans="1:8" x14ac:dyDescent="0.3">
      <c r="A66" t="s">
        <v>65</v>
      </c>
      <c r="B66" t="s">
        <v>84</v>
      </c>
      <c r="C66" t="s">
        <v>258</v>
      </c>
      <c r="D66" s="78" t="s">
        <v>425</v>
      </c>
      <c r="E66" s="78" t="s">
        <v>426</v>
      </c>
      <c r="F66" s="78" t="s">
        <v>427</v>
      </c>
      <c r="G66" s="78" t="s">
        <v>428</v>
      </c>
      <c r="H66" s="78" t="s">
        <v>429</v>
      </c>
    </row>
    <row r="67" spans="1:8" x14ac:dyDescent="0.3">
      <c r="A67" t="s">
        <v>65</v>
      </c>
      <c r="B67" t="s">
        <v>85</v>
      </c>
      <c r="C67" t="s">
        <v>258</v>
      </c>
      <c r="D67" s="78" t="s">
        <v>430</v>
      </c>
      <c r="E67" s="78" t="s">
        <v>431</v>
      </c>
      <c r="F67" s="78" t="s">
        <v>432</v>
      </c>
      <c r="G67" s="78" t="s">
        <v>433</v>
      </c>
      <c r="H67" s="78"/>
    </row>
    <row r="68" spans="1:8" x14ac:dyDescent="0.3">
      <c r="A68" t="s">
        <v>65</v>
      </c>
      <c r="B68" t="s">
        <v>206</v>
      </c>
      <c r="C68" t="s">
        <v>259</v>
      </c>
      <c r="D68" s="78"/>
      <c r="E68" s="78"/>
      <c r="F68" s="78"/>
      <c r="G68" s="78"/>
      <c r="H68" s="78"/>
    </row>
    <row r="69" spans="1:8" x14ac:dyDescent="0.3">
      <c r="A69" t="s">
        <v>65</v>
      </c>
      <c r="B69" t="s">
        <v>87</v>
      </c>
      <c r="C69" t="s">
        <v>259</v>
      </c>
      <c r="D69" s="78"/>
      <c r="E69" s="78"/>
      <c r="F69" s="78"/>
      <c r="G69" s="78"/>
      <c r="H69" s="78"/>
    </row>
    <row r="70" spans="1:8" x14ac:dyDescent="0.3">
      <c r="A70" t="s">
        <v>65</v>
      </c>
      <c r="B70" t="s">
        <v>88</v>
      </c>
      <c r="C70" t="s">
        <v>259</v>
      </c>
      <c r="D70" s="78"/>
      <c r="E70" s="78"/>
      <c r="F70" s="78"/>
      <c r="G70" s="78"/>
      <c r="H70" s="78"/>
    </row>
    <row r="71" spans="1:8" x14ac:dyDescent="0.3">
      <c r="A71" t="s">
        <v>65</v>
      </c>
      <c r="B71" t="s">
        <v>207</v>
      </c>
      <c r="C71" t="s">
        <v>259</v>
      </c>
      <c r="D71" s="78"/>
      <c r="E71" s="78"/>
      <c r="F71" s="78"/>
      <c r="G71" s="78"/>
      <c r="H71" s="78"/>
    </row>
    <row r="72" spans="1:8" x14ac:dyDescent="0.3">
      <c r="A72" t="s">
        <v>65</v>
      </c>
      <c r="B72" t="s">
        <v>208</v>
      </c>
      <c r="C72" t="s">
        <v>258</v>
      </c>
      <c r="D72" s="78" t="s">
        <v>434</v>
      </c>
      <c r="E72" s="78" t="s">
        <v>435</v>
      </c>
      <c r="F72" s="78"/>
      <c r="G72" s="78"/>
      <c r="H72" s="78"/>
    </row>
    <row r="73" spans="1:8" x14ac:dyDescent="0.3">
      <c r="A73" t="s">
        <v>65</v>
      </c>
      <c r="B73" t="s">
        <v>91</v>
      </c>
      <c r="C73" t="s">
        <v>258</v>
      </c>
      <c r="D73" s="78" t="s">
        <v>436</v>
      </c>
      <c r="E73" s="78" t="s">
        <v>437</v>
      </c>
      <c r="F73" s="78"/>
      <c r="G73" s="78"/>
      <c r="H73" s="78"/>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B145E-34D6-46C0-93FA-F04AF2DC1D29}">
  <dimension ref="A1:K73"/>
  <sheetViews>
    <sheetView zoomScaleNormal="100" workbookViewId="0">
      <pane ySplit="1" topLeftCell="A7" activePane="bottomLeft" state="frozen"/>
      <selection pane="bottomLeft" activeCell="A32" sqref="A32:XFD32"/>
    </sheetView>
  </sheetViews>
  <sheetFormatPr defaultRowHeight="14.4" x14ac:dyDescent="0.3"/>
  <cols>
    <col min="1" max="1" width="8" style="78" customWidth="1"/>
    <col min="2" max="2" width="29.109375" style="78" customWidth="1"/>
    <col min="3" max="3" width="71.5546875" style="20" customWidth="1"/>
    <col min="4" max="4" width="75.33203125" style="20" customWidth="1"/>
    <col min="5" max="11" width="8.6640625"/>
  </cols>
  <sheetData>
    <row r="1" spans="1:11" s="6" customFormat="1" ht="28.2" x14ac:dyDescent="0.3">
      <c r="A1" s="19" t="s">
        <v>172</v>
      </c>
      <c r="B1" s="19" t="s">
        <v>2</v>
      </c>
      <c r="C1" s="19" t="s">
        <v>438</v>
      </c>
      <c r="D1" s="19" t="s">
        <v>439</v>
      </c>
      <c r="E1" s="14"/>
      <c r="F1" s="14"/>
      <c r="G1" s="14"/>
      <c r="H1" s="14"/>
      <c r="I1" s="14"/>
      <c r="J1" s="14"/>
      <c r="K1" s="14"/>
    </row>
    <row r="2" spans="1:11" ht="100.8" x14ac:dyDescent="0.3">
      <c r="A2" s="20" t="s">
        <v>17</v>
      </c>
      <c r="B2" s="20" t="s">
        <v>330</v>
      </c>
      <c r="C2" s="20" t="s">
        <v>440</v>
      </c>
      <c r="D2" s="20" t="s">
        <v>441</v>
      </c>
    </row>
    <row r="3" spans="1:11" ht="72" x14ac:dyDescent="0.3">
      <c r="A3" s="20" t="s">
        <v>17</v>
      </c>
      <c r="B3" s="20" t="s">
        <v>336</v>
      </c>
      <c r="C3" s="20" t="s">
        <v>442</v>
      </c>
      <c r="D3" s="20" t="s">
        <v>443</v>
      </c>
    </row>
    <row r="4" spans="1:11" x14ac:dyDescent="0.3">
      <c r="A4" s="20" t="s">
        <v>17</v>
      </c>
      <c r="B4" s="20" t="s">
        <v>187</v>
      </c>
    </row>
    <row r="5" spans="1:11" ht="72" x14ac:dyDescent="0.3">
      <c r="A5" s="20" t="s">
        <v>17</v>
      </c>
      <c r="B5" s="20" t="s">
        <v>188</v>
      </c>
      <c r="C5" s="20" t="s">
        <v>444</v>
      </c>
      <c r="D5" s="20" t="s">
        <v>445</v>
      </c>
    </row>
    <row r="6" spans="1:11" ht="28.8" x14ac:dyDescent="0.3">
      <c r="A6" s="20" t="s">
        <v>17</v>
      </c>
      <c r="B6" s="20" t="s">
        <v>22</v>
      </c>
      <c r="C6" s="20" t="s">
        <v>446</v>
      </c>
      <c r="D6" s="20" t="s">
        <v>447</v>
      </c>
    </row>
    <row r="7" spans="1:11" ht="100.8" x14ac:dyDescent="0.3">
      <c r="A7" s="20" t="s">
        <v>17</v>
      </c>
      <c r="B7" s="20" t="s">
        <v>23</v>
      </c>
      <c r="C7" s="20" t="s">
        <v>448</v>
      </c>
      <c r="D7" s="20" t="s">
        <v>449</v>
      </c>
    </row>
    <row r="8" spans="1:11" x14ac:dyDescent="0.3">
      <c r="A8" s="20" t="s">
        <v>17</v>
      </c>
      <c r="B8" s="20" t="s">
        <v>24</v>
      </c>
    </row>
    <row r="9" spans="1:11" x14ac:dyDescent="0.3">
      <c r="A9" s="20" t="s">
        <v>17</v>
      </c>
      <c r="B9" s="20" t="s">
        <v>25</v>
      </c>
    </row>
    <row r="10" spans="1:11" ht="28.8" x14ac:dyDescent="0.3">
      <c r="A10" s="20" t="s">
        <v>17</v>
      </c>
      <c r="B10" s="20" t="s">
        <v>26</v>
      </c>
      <c r="C10" s="20" t="s">
        <v>450</v>
      </c>
      <c r="D10" s="20" t="s">
        <v>451</v>
      </c>
    </row>
    <row r="11" spans="1:11" ht="28.8" x14ac:dyDescent="0.3">
      <c r="A11" s="20" t="s">
        <v>17</v>
      </c>
      <c r="B11" s="20" t="s">
        <v>27</v>
      </c>
      <c r="D11" s="20" t="s">
        <v>452</v>
      </c>
    </row>
    <row r="12" spans="1:11" ht="57.6" x14ac:dyDescent="0.3">
      <c r="A12" s="20" t="s">
        <v>17</v>
      </c>
      <c r="B12" s="20" t="s">
        <v>28</v>
      </c>
      <c r="C12" s="20" t="s">
        <v>453</v>
      </c>
      <c r="D12" s="20" t="s">
        <v>454</v>
      </c>
    </row>
    <row r="13" spans="1:11" ht="72" x14ac:dyDescent="0.3">
      <c r="A13" s="20" t="s">
        <v>17</v>
      </c>
      <c r="B13" s="20" t="s">
        <v>29</v>
      </c>
      <c r="C13" s="20" t="s">
        <v>455</v>
      </c>
      <c r="D13" s="20" t="s">
        <v>456</v>
      </c>
    </row>
    <row r="14" spans="1:11" ht="28.8" x14ac:dyDescent="0.3">
      <c r="A14" s="20" t="s">
        <v>17</v>
      </c>
      <c r="B14" s="20" t="s">
        <v>190</v>
      </c>
      <c r="C14" s="20" t="s">
        <v>457</v>
      </c>
      <c r="D14" s="20" t="s">
        <v>458</v>
      </c>
    </row>
    <row r="15" spans="1:11" x14ac:dyDescent="0.3">
      <c r="A15" s="20" t="s">
        <v>17</v>
      </c>
      <c r="B15" s="20" t="s">
        <v>31</v>
      </c>
      <c r="D15" s="20" t="s">
        <v>459</v>
      </c>
    </row>
    <row r="16" spans="1:11" x14ac:dyDescent="0.3">
      <c r="A16" s="20" t="s">
        <v>17</v>
      </c>
      <c r="B16" s="20" t="s">
        <v>192</v>
      </c>
    </row>
    <row r="17" spans="1:4" x14ac:dyDescent="0.3">
      <c r="A17" s="20" t="s">
        <v>17</v>
      </c>
      <c r="B17" s="20" t="s">
        <v>193</v>
      </c>
      <c r="C17" s="20" t="s">
        <v>460</v>
      </c>
    </row>
    <row r="18" spans="1:4" ht="72" x14ac:dyDescent="0.3">
      <c r="A18" s="20" t="s">
        <v>17</v>
      </c>
      <c r="B18" s="20" t="s">
        <v>34</v>
      </c>
      <c r="C18" s="20" t="s">
        <v>461</v>
      </c>
      <c r="D18" s="20" t="s">
        <v>462</v>
      </c>
    </row>
    <row r="19" spans="1:4" x14ac:dyDescent="0.3">
      <c r="A19" s="20" t="s">
        <v>17</v>
      </c>
      <c r="B19" s="20" t="s">
        <v>35</v>
      </c>
      <c r="C19" s="20" t="s">
        <v>463</v>
      </c>
      <c r="D19" s="20" t="s">
        <v>464</v>
      </c>
    </row>
    <row r="20" spans="1:4" x14ac:dyDescent="0.3">
      <c r="A20" s="20" t="s">
        <v>17</v>
      </c>
      <c r="B20" s="20" t="s">
        <v>36</v>
      </c>
      <c r="C20" s="20" t="s">
        <v>465</v>
      </c>
      <c r="D20" s="20" t="s">
        <v>466</v>
      </c>
    </row>
    <row r="21" spans="1:4" ht="28.8" x14ac:dyDescent="0.3">
      <c r="A21" s="20" t="s">
        <v>17</v>
      </c>
      <c r="B21" s="20" t="s">
        <v>360</v>
      </c>
      <c r="C21" s="20" t="s">
        <v>467</v>
      </c>
      <c r="D21" s="20" t="s">
        <v>468</v>
      </c>
    </row>
    <row r="22" spans="1:4" ht="57.6" x14ac:dyDescent="0.3">
      <c r="A22" s="20" t="s">
        <v>17</v>
      </c>
      <c r="B22" s="20" t="s">
        <v>195</v>
      </c>
      <c r="C22" s="20" t="s">
        <v>469</v>
      </c>
      <c r="D22" s="20" t="s">
        <v>470</v>
      </c>
    </row>
    <row r="23" spans="1:4" x14ac:dyDescent="0.3">
      <c r="A23" s="20" t="s">
        <v>17</v>
      </c>
      <c r="B23" s="20" t="s">
        <v>39</v>
      </c>
      <c r="C23" s="20" t="s">
        <v>471</v>
      </c>
    </row>
    <row r="24" spans="1:4" ht="57.6" x14ac:dyDescent="0.3">
      <c r="A24" s="20" t="s">
        <v>17</v>
      </c>
      <c r="B24" s="20" t="s">
        <v>40</v>
      </c>
      <c r="C24" s="20" t="s">
        <v>472</v>
      </c>
      <c r="D24" s="20" t="s">
        <v>473</v>
      </c>
    </row>
    <row r="25" spans="1:4" ht="144" x14ac:dyDescent="0.3">
      <c r="A25" s="20" t="s">
        <v>41</v>
      </c>
      <c r="B25" s="20" t="s">
        <v>42</v>
      </c>
      <c r="C25" s="20" t="s">
        <v>474</v>
      </c>
      <c r="D25" s="20" t="s">
        <v>475</v>
      </c>
    </row>
    <row r="26" spans="1:4" ht="43.2" x14ac:dyDescent="0.3">
      <c r="A26" s="20" t="s">
        <v>41</v>
      </c>
      <c r="B26" s="20" t="s">
        <v>43</v>
      </c>
      <c r="C26" s="20" t="s">
        <v>476</v>
      </c>
      <c r="D26" s="20" t="s">
        <v>477</v>
      </c>
    </row>
    <row r="27" spans="1:4" x14ac:dyDescent="0.3">
      <c r="A27" s="20" t="s">
        <v>41</v>
      </c>
      <c r="B27" s="20" t="s">
        <v>44</v>
      </c>
    </row>
    <row r="28" spans="1:4" ht="86.4" x14ac:dyDescent="0.3">
      <c r="A28" s="20" t="s">
        <v>41</v>
      </c>
      <c r="B28" s="20" t="s">
        <v>45</v>
      </c>
      <c r="C28" s="20" t="s">
        <v>478</v>
      </c>
      <c r="D28" s="20" t="s">
        <v>479</v>
      </c>
    </row>
    <row r="29" spans="1:4" x14ac:dyDescent="0.3">
      <c r="A29" s="20" t="s">
        <v>41</v>
      </c>
      <c r="B29" s="20" t="s">
        <v>196</v>
      </c>
      <c r="C29" s="20" t="s">
        <v>480</v>
      </c>
      <c r="D29" s="20" t="s">
        <v>481</v>
      </c>
    </row>
    <row r="30" spans="1:4" ht="100.8" x14ac:dyDescent="0.3">
      <c r="A30" s="20" t="s">
        <v>41</v>
      </c>
      <c r="B30" s="20" t="s">
        <v>47</v>
      </c>
      <c r="C30" s="20" t="s">
        <v>482</v>
      </c>
      <c r="D30" s="20" t="s">
        <v>483</v>
      </c>
    </row>
    <row r="31" spans="1:4" ht="28.8" x14ac:dyDescent="0.3">
      <c r="A31" s="20" t="s">
        <v>41</v>
      </c>
      <c r="B31" s="20" t="s">
        <v>48</v>
      </c>
      <c r="C31" s="20" t="s">
        <v>484</v>
      </c>
      <c r="D31" s="20" t="s">
        <v>485</v>
      </c>
    </row>
    <row r="32" spans="1:4" ht="43.2" x14ac:dyDescent="0.3">
      <c r="A32" s="20" t="s">
        <v>41</v>
      </c>
      <c r="B32" s="20" t="s">
        <v>49</v>
      </c>
      <c r="C32" s="20" t="s">
        <v>486</v>
      </c>
      <c r="D32" s="20" t="s">
        <v>487</v>
      </c>
    </row>
    <row r="33" spans="1:4" ht="86.4" x14ac:dyDescent="0.3">
      <c r="A33" s="20" t="s">
        <v>41</v>
      </c>
      <c r="B33" s="20" t="s">
        <v>50</v>
      </c>
      <c r="C33" s="20" t="s">
        <v>488</v>
      </c>
      <c r="D33" s="20" t="s">
        <v>489</v>
      </c>
    </row>
    <row r="34" spans="1:4" ht="28.8" x14ac:dyDescent="0.3">
      <c r="A34" s="20" t="s">
        <v>41</v>
      </c>
      <c r="B34" s="20" t="s">
        <v>51</v>
      </c>
      <c r="C34" s="20" t="s">
        <v>490</v>
      </c>
      <c r="D34" s="20" t="s">
        <v>491</v>
      </c>
    </row>
    <row r="35" spans="1:4" x14ac:dyDescent="0.3">
      <c r="A35" s="20" t="s">
        <v>41</v>
      </c>
      <c r="B35" s="20" t="s">
        <v>52</v>
      </c>
    </row>
    <row r="36" spans="1:4" ht="57.6" x14ac:dyDescent="0.3">
      <c r="A36" s="20" t="s">
        <v>41</v>
      </c>
      <c r="B36" s="20" t="s">
        <v>53</v>
      </c>
      <c r="C36" s="20" t="s">
        <v>492</v>
      </c>
      <c r="D36" s="20" t="s">
        <v>493</v>
      </c>
    </row>
    <row r="37" spans="1:4" ht="57.6" x14ac:dyDescent="0.3">
      <c r="A37" s="20" t="s">
        <v>41</v>
      </c>
      <c r="B37" s="20" t="s">
        <v>54</v>
      </c>
      <c r="C37" s="20" t="s">
        <v>494</v>
      </c>
      <c r="D37" s="20" t="s">
        <v>495</v>
      </c>
    </row>
    <row r="38" spans="1:4" ht="57.6" x14ac:dyDescent="0.3">
      <c r="A38" s="20" t="s">
        <v>41</v>
      </c>
      <c r="B38" s="20" t="s">
        <v>55</v>
      </c>
      <c r="C38" s="20" t="s">
        <v>496</v>
      </c>
      <c r="D38" s="20" t="s">
        <v>497</v>
      </c>
    </row>
    <row r="39" spans="1:4" ht="28.8" x14ac:dyDescent="0.3">
      <c r="A39" s="20" t="s">
        <v>41</v>
      </c>
      <c r="B39" s="20" t="s">
        <v>389</v>
      </c>
      <c r="C39" s="20" t="s">
        <v>498</v>
      </c>
      <c r="D39" s="20" t="s">
        <v>499</v>
      </c>
    </row>
    <row r="40" spans="1:4" ht="72" x14ac:dyDescent="0.3">
      <c r="A40" s="20" t="s">
        <v>41</v>
      </c>
      <c r="B40" s="20" t="s">
        <v>57</v>
      </c>
      <c r="C40" s="20" t="s">
        <v>500</v>
      </c>
    </row>
    <row r="41" spans="1:4" ht="28.8" x14ac:dyDescent="0.3">
      <c r="A41" s="20" t="s">
        <v>41</v>
      </c>
      <c r="B41" s="20" t="s">
        <v>58</v>
      </c>
      <c r="C41" s="20" t="s">
        <v>501</v>
      </c>
      <c r="D41" s="20" t="s">
        <v>502</v>
      </c>
    </row>
    <row r="42" spans="1:4" x14ac:dyDescent="0.3">
      <c r="A42" s="20" t="s">
        <v>41</v>
      </c>
      <c r="B42" s="20" t="s">
        <v>59</v>
      </c>
      <c r="C42" s="20" t="s">
        <v>503</v>
      </c>
    </row>
    <row r="43" spans="1:4" ht="43.2" x14ac:dyDescent="0.3">
      <c r="A43" s="20" t="s">
        <v>41</v>
      </c>
      <c r="B43" s="20" t="s">
        <v>60</v>
      </c>
      <c r="C43" s="20" t="s">
        <v>504</v>
      </c>
      <c r="D43" s="20" t="s">
        <v>505</v>
      </c>
    </row>
    <row r="44" spans="1:4" ht="28.8" x14ac:dyDescent="0.3">
      <c r="A44" s="20" t="s">
        <v>41</v>
      </c>
      <c r="B44" s="20" t="s">
        <v>158</v>
      </c>
      <c r="C44" s="20" t="s">
        <v>506</v>
      </c>
      <c r="D44" s="20" t="s">
        <v>507</v>
      </c>
    </row>
    <row r="45" spans="1:4" ht="43.2" x14ac:dyDescent="0.3">
      <c r="A45" s="20" t="s">
        <v>41</v>
      </c>
      <c r="B45" s="20" t="s">
        <v>62</v>
      </c>
      <c r="C45" s="20" t="s">
        <v>508</v>
      </c>
      <c r="D45" s="20" t="s">
        <v>509</v>
      </c>
    </row>
    <row r="46" spans="1:4" ht="230.4" x14ac:dyDescent="0.3">
      <c r="A46" s="20" t="s">
        <v>41</v>
      </c>
      <c r="B46" s="20" t="s">
        <v>63</v>
      </c>
      <c r="C46" s="20" t="s">
        <v>510</v>
      </c>
      <c r="D46" s="20" t="s">
        <v>511</v>
      </c>
    </row>
    <row r="47" spans="1:4" x14ac:dyDescent="0.3">
      <c r="A47" s="20" t="s">
        <v>41</v>
      </c>
      <c r="B47" s="20" t="s">
        <v>64</v>
      </c>
    </row>
    <row r="48" spans="1:4" x14ac:dyDescent="0.3">
      <c r="A48" s="20" t="s">
        <v>65</v>
      </c>
      <c r="B48" s="20" t="s">
        <v>66</v>
      </c>
    </row>
    <row r="49" spans="1:4" x14ac:dyDescent="0.3">
      <c r="A49" s="20" t="s">
        <v>65</v>
      </c>
      <c r="B49" s="20" t="s">
        <v>67</v>
      </c>
    </row>
    <row r="50" spans="1:4" x14ac:dyDescent="0.3">
      <c r="A50" s="20" t="s">
        <v>65</v>
      </c>
      <c r="B50" s="20" t="s">
        <v>68</v>
      </c>
      <c r="C50" s="20" t="s">
        <v>512</v>
      </c>
      <c r="D50" s="20" t="s">
        <v>513</v>
      </c>
    </row>
    <row r="51" spans="1:4" ht="72" x14ac:dyDescent="0.3">
      <c r="A51" s="20" t="s">
        <v>65</v>
      </c>
      <c r="B51" s="20" t="s">
        <v>200</v>
      </c>
      <c r="C51" s="20" t="s">
        <v>514</v>
      </c>
      <c r="D51" s="20" t="s">
        <v>515</v>
      </c>
    </row>
    <row r="52" spans="1:4" ht="86.4" x14ac:dyDescent="0.3">
      <c r="A52" s="20" t="s">
        <v>65</v>
      </c>
      <c r="B52" s="20" t="s">
        <v>70</v>
      </c>
      <c r="C52" s="20" t="s">
        <v>516</v>
      </c>
    </row>
    <row r="53" spans="1:4" ht="216" x14ac:dyDescent="0.3">
      <c r="A53" s="20" t="s">
        <v>65</v>
      </c>
      <c r="B53" s="20" t="s">
        <v>407</v>
      </c>
      <c r="C53" s="20" t="s">
        <v>517</v>
      </c>
      <c r="D53" s="20" t="s">
        <v>518</v>
      </c>
    </row>
    <row r="54" spans="1:4" x14ac:dyDescent="0.3">
      <c r="A54" s="20" t="s">
        <v>65</v>
      </c>
      <c r="B54" s="20" t="s">
        <v>72</v>
      </c>
      <c r="C54" s="20" t="s">
        <v>519</v>
      </c>
      <c r="D54" s="20" t="s">
        <v>520</v>
      </c>
    </row>
    <row r="55" spans="1:4" ht="57.6" x14ac:dyDescent="0.3">
      <c r="A55" s="20" t="s">
        <v>65</v>
      </c>
      <c r="B55" s="20" t="s">
        <v>73</v>
      </c>
      <c r="C55" s="20" t="s">
        <v>521</v>
      </c>
      <c r="D55" s="20" t="s">
        <v>522</v>
      </c>
    </row>
    <row r="56" spans="1:4" ht="72" x14ac:dyDescent="0.3">
      <c r="A56" s="20" t="s">
        <v>65</v>
      </c>
      <c r="B56" s="20" t="s">
        <v>74</v>
      </c>
      <c r="C56" s="20" t="s">
        <v>523</v>
      </c>
      <c r="D56" s="20" t="s">
        <v>524</v>
      </c>
    </row>
    <row r="57" spans="1:4" ht="57.6" x14ac:dyDescent="0.3">
      <c r="A57" s="20" t="s">
        <v>65</v>
      </c>
      <c r="B57" s="20" t="s">
        <v>75</v>
      </c>
      <c r="C57" s="20" t="s">
        <v>525</v>
      </c>
      <c r="D57" s="20" t="s">
        <v>526</v>
      </c>
    </row>
    <row r="58" spans="1:4" ht="43.2" x14ac:dyDescent="0.3">
      <c r="A58" s="20" t="s">
        <v>65</v>
      </c>
      <c r="B58" s="20" t="s">
        <v>76</v>
      </c>
      <c r="C58" s="20" t="s">
        <v>527</v>
      </c>
      <c r="D58" s="20" t="s">
        <v>528</v>
      </c>
    </row>
    <row r="59" spans="1:4" ht="360" x14ac:dyDescent="0.3">
      <c r="A59" s="20" t="s">
        <v>65</v>
      </c>
      <c r="B59" s="20" t="s">
        <v>77</v>
      </c>
      <c r="C59" s="20" t="s">
        <v>529</v>
      </c>
      <c r="D59" s="20" t="s">
        <v>530</v>
      </c>
    </row>
    <row r="60" spans="1:4" x14ac:dyDescent="0.3">
      <c r="A60" s="20" t="s">
        <v>65</v>
      </c>
      <c r="B60" s="20" t="s">
        <v>203</v>
      </c>
    </row>
    <row r="61" spans="1:4" x14ac:dyDescent="0.3">
      <c r="A61" s="20" t="s">
        <v>65</v>
      </c>
      <c r="B61" s="20" t="s">
        <v>204</v>
      </c>
    </row>
    <row r="62" spans="1:4" ht="72" x14ac:dyDescent="0.3">
      <c r="A62" s="20" t="s">
        <v>65</v>
      </c>
      <c r="B62" s="20" t="s">
        <v>205</v>
      </c>
      <c r="C62" s="20" t="s">
        <v>531</v>
      </c>
      <c r="D62" s="20" t="s">
        <v>532</v>
      </c>
    </row>
    <row r="63" spans="1:4" x14ac:dyDescent="0.3">
      <c r="A63" s="20" t="s">
        <v>65</v>
      </c>
      <c r="B63" s="20" t="s">
        <v>81</v>
      </c>
    </row>
    <row r="64" spans="1:4" ht="86.4" x14ac:dyDescent="0.3">
      <c r="A64" s="20" t="s">
        <v>65</v>
      </c>
      <c r="B64" s="20" t="s">
        <v>82</v>
      </c>
      <c r="C64" s="20" t="s">
        <v>533</v>
      </c>
      <c r="D64" s="20" t="s">
        <v>534</v>
      </c>
    </row>
    <row r="65" spans="1:4" x14ac:dyDescent="0.3">
      <c r="A65" s="20" t="s">
        <v>65</v>
      </c>
      <c r="B65" s="20" t="s">
        <v>83</v>
      </c>
    </row>
    <row r="66" spans="1:4" ht="43.2" x14ac:dyDescent="0.3">
      <c r="A66" s="20" t="s">
        <v>65</v>
      </c>
      <c r="B66" s="20" t="s">
        <v>84</v>
      </c>
      <c r="C66" s="20" t="s">
        <v>535</v>
      </c>
      <c r="D66" s="20" t="s">
        <v>536</v>
      </c>
    </row>
    <row r="67" spans="1:4" x14ac:dyDescent="0.3">
      <c r="A67" s="20" t="s">
        <v>65</v>
      </c>
      <c r="B67" s="20" t="s">
        <v>85</v>
      </c>
      <c r="C67" s="20" t="s">
        <v>537</v>
      </c>
      <c r="D67" s="20" t="s">
        <v>537</v>
      </c>
    </row>
    <row r="68" spans="1:4" x14ac:dyDescent="0.3">
      <c r="A68" s="20" t="s">
        <v>65</v>
      </c>
      <c r="B68" s="20" t="s">
        <v>206</v>
      </c>
      <c r="C68" s="20" t="s">
        <v>538</v>
      </c>
      <c r="D68" s="20" t="s">
        <v>539</v>
      </c>
    </row>
    <row r="69" spans="1:4" ht="28.8" x14ac:dyDescent="0.3">
      <c r="A69" s="20" t="s">
        <v>65</v>
      </c>
      <c r="B69" s="20" t="s">
        <v>87</v>
      </c>
      <c r="C69" s="20" t="s">
        <v>540</v>
      </c>
      <c r="D69" s="20" t="s">
        <v>541</v>
      </c>
    </row>
    <row r="70" spans="1:4" x14ac:dyDescent="0.3">
      <c r="A70" s="20" t="s">
        <v>65</v>
      </c>
      <c r="B70" s="20" t="s">
        <v>88</v>
      </c>
      <c r="D70" s="20" t="s">
        <v>542</v>
      </c>
    </row>
    <row r="71" spans="1:4" x14ac:dyDescent="0.3">
      <c r="A71" s="20" t="s">
        <v>65</v>
      </c>
      <c r="B71" s="20" t="s">
        <v>207</v>
      </c>
    </row>
    <row r="72" spans="1:4" ht="86.4" x14ac:dyDescent="0.3">
      <c r="A72" s="20" t="s">
        <v>65</v>
      </c>
      <c r="B72" s="20" t="s">
        <v>208</v>
      </c>
      <c r="C72" s="20" t="s">
        <v>543</v>
      </c>
      <c r="D72" s="20" t="s">
        <v>544</v>
      </c>
    </row>
    <row r="73" spans="1:4" x14ac:dyDescent="0.3">
      <c r="A73" s="20" t="s">
        <v>65</v>
      </c>
      <c r="B73" s="20" t="s">
        <v>91</v>
      </c>
      <c r="C73" s="20" t="s">
        <v>545</v>
      </c>
    </row>
  </sheetData>
  <autoFilter ref="A1:B73" xr:uid="{5E1B145E-34D6-46C0-93FA-F04AF2DC1D29}"/>
  <sortState xmlns:xlrd2="http://schemas.microsoft.com/office/spreadsheetml/2017/richdata2" ref="A2:D72">
    <sortCondition ref="A2:A72"/>
    <sortCondition ref="B2:B72"/>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E9F53-30DB-4514-AAC7-B216CD02A4DE}">
  <dimension ref="A1:L76"/>
  <sheetViews>
    <sheetView workbookViewId="0">
      <pane ySplit="2" topLeftCell="A3" activePane="bottomLeft" state="frozen"/>
      <selection pane="bottomLeft" activeCell="N15" sqref="N15"/>
    </sheetView>
  </sheetViews>
  <sheetFormatPr defaultRowHeight="14.4" x14ac:dyDescent="0.3"/>
  <cols>
    <col min="1" max="1" width="5" style="420" bestFit="1" customWidth="1"/>
    <col min="2" max="2" width="34.33203125" style="410" bestFit="1" customWidth="1"/>
    <col min="3" max="3" width="13.21875" style="410" bestFit="1" customWidth="1"/>
    <col min="4" max="4" width="11.33203125" style="410" bestFit="1" customWidth="1"/>
    <col min="5" max="5" width="13.88671875" style="410" bestFit="1" customWidth="1"/>
    <col min="6" max="6" width="11.88671875" style="410" bestFit="1" customWidth="1"/>
    <col min="7" max="7" width="13.44140625" style="410" bestFit="1" customWidth="1"/>
    <col min="8" max="8" width="13.21875" style="410" bestFit="1" customWidth="1"/>
    <col min="9" max="9" width="11.33203125" style="410" bestFit="1" customWidth="1"/>
    <col min="10" max="10" width="13.88671875" style="410" bestFit="1" customWidth="1"/>
    <col min="11" max="11" width="11.88671875" style="410" bestFit="1" customWidth="1"/>
    <col min="12" max="12" width="13.44140625" style="410" bestFit="1" customWidth="1"/>
  </cols>
  <sheetData>
    <row r="1" spans="1:12" s="6" customFormat="1" x14ac:dyDescent="0.3">
      <c r="A1" s="412"/>
      <c r="B1" s="418"/>
      <c r="C1" s="412"/>
      <c r="D1" s="411" t="s">
        <v>578</v>
      </c>
      <c r="E1" s="411"/>
      <c r="F1" s="411"/>
      <c r="G1" s="427"/>
      <c r="H1" s="428"/>
      <c r="I1" s="411" t="s">
        <v>579</v>
      </c>
      <c r="J1" s="411"/>
      <c r="K1" s="411"/>
      <c r="L1" s="414"/>
    </row>
    <row r="2" spans="1:12" s="29" customFormat="1" ht="15.6" x14ac:dyDescent="0.3">
      <c r="A2" s="429" t="s">
        <v>0</v>
      </c>
      <c r="B2" s="430" t="s">
        <v>2</v>
      </c>
      <c r="C2" s="431" t="s">
        <v>572</v>
      </c>
      <c r="D2" s="432" t="s">
        <v>546</v>
      </c>
      <c r="E2" s="432" t="s">
        <v>548</v>
      </c>
      <c r="F2" s="432" t="s">
        <v>549</v>
      </c>
      <c r="G2" s="430" t="s">
        <v>547</v>
      </c>
      <c r="H2" s="433" t="s">
        <v>572</v>
      </c>
      <c r="I2" s="434" t="s">
        <v>546</v>
      </c>
      <c r="J2" s="434" t="s">
        <v>548</v>
      </c>
      <c r="K2" s="434" t="s">
        <v>549</v>
      </c>
      <c r="L2" s="435" t="s">
        <v>547</v>
      </c>
    </row>
    <row r="3" spans="1:12" x14ac:dyDescent="0.3">
      <c r="A3" s="419" t="s">
        <v>17</v>
      </c>
      <c r="B3" s="413" t="s">
        <v>576</v>
      </c>
      <c r="C3" s="148">
        <v>87</v>
      </c>
      <c r="E3" s="410">
        <v>18</v>
      </c>
      <c r="F3" s="410">
        <v>1</v>
      </c>
      <c r="G3" s="413">
        <v>68</v>
      </c>
      <c r="H3" s="148">
        <v>152</v>
      </c>
      <c r="I3" s="410">
        <v>3</v>
      </c>
      <c r="J3" s="410">
        <v>40</v>
      </c>
      <c r="K3" s="410">
        <v>12</v>
      </c>
      <c r="L3" s="413">
        <v>97</v>
      </c>
    </row>
    <row r="4" spans="1:12" x14ac:dyDescent="0.3">
      <c r="A4" s="419" t="s">
        <v>17</v>
      </c>
      <c r="B4" s="413" t="s">
        <v>185</v>
      </c>
      <c r="C4" s="148">
        <v>149</v>
      </c>
      <c r="D4" s="410">
        <v>1</v>
      </c>
      <c r="E4" s="410">
        <v>16</v>
      </c>
      <c r="F4" s="410">
        <v>13</v>
      </c>
      <c r="G4" s="413">
        <v>119</v>
      </c>
      <c r="H4" s="148">
        <v>426</v>
      </c>
      <c r="I4" s="410">
        <v>29</v>
      </c>
      <c r="J4" s="410">
        <v>82</v>
      </c>
      <c r="K4" s="410">
        <v>3</v>
      </c>
      <c r="L4" s="413">
        <v>312</v>
      </c>
    </row>
    <row r="5" spans="1:12" x14ac:dyDescent="0.3">
      <c r="A5" s="419" t="s">
        <v>17</v>
      </c>
      <c r="B5" s="413" t="s">
        <v>20</v>
      </c>
      <c r="C5" s="148">
        <v>24</v>
      </c>
      <c r="E5" s="410">
        <v>1</v>
      </c>
      <c r="G5" s="413">
        <v>23</v>
      </c>
      <c r="H5" s="148">
        <v>69</v>
      </c>
      <c r="J5" s="410">
        <v>22</v>
      </c>
      <c r="L5" s="413">
        <v>47</v>
      </c>
    </row>
    <row r="6" spans="1:12" x14ac:dyDescent="0.3">
      <c r="A6" s="419" t="s">
        <v>17</v>
      </c>
      <c r="B6" s="413" t="s">
        <v>559</v>
      </c>
      <c r="C6" s="148">
        <v>138</v>
      </c>
      <c r="E6" s="410">
        <v>9</v>
      </c>
      <c r="F6" s="410">
        <v>5</v>
      </c>
      <c r="G6" s="413">
        <v>124</v>
      </c>
      <c r="H6" s="148">
        <v>263</v>
      </c>
      <c r="I6" s="410">
        <v>84</v>
      </c>
      <c r="J6" s="410">
        <v>28</v>
      </c>
      <c r="K6" s="410">
        <v>23</v>
      </c>
      <c r="L6" s="413">
        <v>128</v>
      </c>
    </row>
    <row r="7" spans="1:12" x14ac:dyDescent="0.3">
      <c r="A7" s="419" t="s">
        <v>17</v>
      </c>
      <c r="B7" s="413" t="s">
        <v>22</v>
      </c>
      <c r="C7" s="148">
        <v>19</v>
      </c>
      <c r="F7" s="410">
        <v>2</v>
      </c>
      <c r="G7" s="413">
        <v>17</v>
      </c>
      <c r="H7" s="148">
        <v>58</v>
      </c>
      <c r="I7" s="410">
        <v>2</v>
      </c>
      <c r="J7" s="410">
        <v>14</v>
      </c>
      <c r="L7" s="413">
        <v>42</v>
      </c>
    </row>
    <row r="8" spans="1:12" x14ac:dyDescent="0.3">
      <c r="A8" s="419" t="s">
        <v>17</v>
      </c>
      <c r="B8" s="413" t="s">
        <v>23</v>
      </c>
      <c r="C8" s="148">
        <v>65</v>
      </c>
      <c r="G8" s="413">
        <v>65</v>
      </c>
      <c r="H8" s="148">
        <v>140</v>
      </c>
      <c r="I8" s="410">
        <v>3</v>
      </c>
      <c r="J8" s="410">
        <v>25</v>
      </c>
      <c r="L8" s="413">
        <v>112</v>
      </c>
    </row>
    <row r="9" spans="1:12" x14ac:dyDescent="0.3">
      <c r="A9" s="419" t="s">
        <v>17</v>
      </c>
      <c r="B9" s="413" t="s">
        <v>24</v>
      </c>
      <c r="C9" s="148">
        <v>9</v>
      </c>
      <c r="E9" s="410">
        <v>1</v>
      </c>
      <c r="G9" s="413">
        <v>8</v>
      </c>
      <c r="H9" s="148">
        <v>34</v>
      </c>
      <c r="I9" s="410">
        <v>2</v>
      </c>
      <c r="J9" s="410">
        <v>3</v>
      </c>
      <c r="L9" s="413">
        <v>29</v>
      </c>
    </row>
    <row r="10" spans="1:12" x14ac:dyDescent="0.3">
      <c r="A10" s="419" t="s">
        <v>17</v>
      </c>
      <c r="B10" s="413" t="s">
        <v>560</v>
      </c>
      <c r="C10" s="148">
        <v>9</v>
      </c>
      <c r="G10" s="413">
        <v>9</v>
      </c>
      <c r="H10" s="148">
        <v>62</v>
      </c>
      <c r="J10" s="410">
        <v>41</v>
      </c>
      <c r="L10" s="413">
        <v>21</v>
      </c>
    </row>
    <row r="11" spans="1:12" x14ac:dyDescent="0.3">
      <c r="A11" s="419" t="s">
        <v>17</v>
      </c>
      <c r="B11" s="413" t="s">
        <v>26</v>
      </c>
      <c r="C11" s="148">
        <v>7</v>
      </c>
      <c r="G11" s="413">
        <v>7</v>
      </c>
      <c r="H11" s="148">
        <v>13</v>
      </c>
      <c r="J11" s="410">
        <v>2</v>
      </c>
      <c r="K11" s="410">
        <v>1</v>
      </c>
      <c r="L11" s="413">
        <v>10</v>
      </c>
    </row>
    <row r="12" spans="1:12" x14ac:dyDescent="0.3">
      <c r="A12" s="419" t="s">
        <v>17</v>
      </c>
      <c r="B12" s="413" t="s">
        <v>561</v>
      </c>
      <c r="C12" s="148">
        <v>20</v>
      </c>
      <c r="D12" s="410">
        <v>1</v>
      </c>
      <c r="G12" s="413">
        <v>19</v>
      </c>
      <c r="H12" s="148">
        <v>45</v>
      </c>
      <c r="I12" s="410">
        <v>6</v>
      </c>
      <c r="J12" s="410">
        <v>8</v>
      </c>
      <c r="K12" s="410">
        <v>1</v>
      </c>
      <c r="L12" s="413">
        <v>30</v>
      </c>
    </row>
    <row r="13" spans="1:12" x14ac:dyDescent="0.3">
      <c r="A13" s="419" t="s">
        <v>17</v>
      </c>
      <c r="B13" s="413" t="s">
        <v>28</v>
      </c>
      <c r="C13" s="148">
        <v>7</v>
      </c>
      <c r="G13" s="413">
        <v>7</v>
      </c>
      <c r="H13" s="148">
        <v>16</v>
      </c>
      <c r="L13" s="413">
        <v>16</v>
      </c>
    </row>
    <row r="14" spans="1:12" x14ac:dyDescent="0.3">
      <c r="A14" s="419" t="s">
        <v>17</v>
      </c>
      <c r="B14" s="413" t="s">
        <v>29</v>
      </c>
      <c r="C14" s="148">
        <v>48</v>
      </c>
      <c r="E14" s="410">
        <v>22</v>
      </c>
      <c r="G14" s="413">
        <v>26</v>
      </c>
      <c r="H14" s="148">
        <v>223</v>
      </c>
      <c r="J14" s="410">
        <v>90</v>
      </c>
      <c r="L14" s="413">
        <v>133</v>
      </c>
    </row>
    <row r="15" spans="1:12" x14ac:dyDescent="0.3">
      <c r="A15" s="419" t="s">
        <v>17</v>
      </c>
      <c r="B15" s="413" t="s">
        <v>31</v>
      </c>
      <c r="C15" s="148">
        <v>718</v>
      </c>
      <c r="D15" s="410">
        <v>2</v>
      </c>
      <c r="E15" s="410">
        <v>202</v>
      </c>
      <c r="G15" s="413">
        <v>514</v>
      </c>
      <c r="H15" s="148">
        <v>2395</v>
      </c>
      <c r="J15" s="410">
        <v>1388</v>
      </c>
      <c r="L15" s="413">
        <v>1007</v>
      </c>
    </row>
    <row r="16" spans="1:12" x14ac:dyDescent="0.3">
      <c r="A16" s="419" t="s">
        <v>17</v>
      </c>
      <c r="B16" s="413" t="s">
        <v>566</v>
      </c>
      <c r="C16" s="148">
        <v>16</v>
      </c>
      <c r="E16" s="410">
        <v>2</v>
      </c>
      <c r="G16" s="413">
        <v>14</v>
      </c>
      <c r="H16" s="148">
        <v>53</v>
      </c>
      <c r="J16" s="410">
        <v>11</v>
      </c>
      <c r="L16" s="413">
        <v>42</v>
      </c>
    </row>
    <row r="17" spans="1:12" x14ac:dyDescent="0.3">
      <c r="A17" s="419" t="s">
        <v>17</v>
      </c>
      <c r="B17" s="413" t="s">
        <v>33</v>
      </c>
      <c r="C17" s="148">
        <v>39</v>
      </c>
      <c r="E17" s="410">
        <v>8</v>
      </c>
      <c r="F17" s="410">
        <v>1</v>
      </c>
      <c r="G17" s="413">
        <v>30</v>
      </c>
      <c r="H17" s="148">
        <v>107</v>
      </c>
      <c r="I17" s="410">
        <v>29</v>
      </c>
      <c r="J17" s="410">
        <v>14</v>
      </c>
      <c r="L17" s="413">
        <v>64</v>
      </c>
    </row>
    <row r="18" spans="1:12" x14ac:dyDescent="0.3">
      <c r="A18" s="419" t="s">
        <v>17</v>
      </c>
      <c r="B18" s="413" t="s">
        <v>34</v>
      </c>
      <c r="C18" s="148">
        <v>145</v>
      </c>
      <c r="E18" s="410">
        <v>12</v>
      </c>
      <c r="F18" s="410">
        <v>16</v>
      </c>
      <c r="G18" s="413">
        <v>117</v>
      </c>
      <c r="H18" s="148">
        <v>268</v>
      </c>
      <c r="I18" s="410">
        <v>9</v>
      </c>
      <c r="J18" s="410">
        <v>94</v>
      </c>
      <c r="K18" s="410">
        <v>12</v>
      </c>
      <c r="L18" s="413">
        <v>153</v>
      </c>
    </row>
    <row r="19" spans="1:12" x14ac:dyDescent="0.3">
      <c r="A19" s="419" t="s">
        <v>17</v>
      </c>
      <c r="B19" s="413" t="s">
        <v>35</v>
      </c>
      <c r="C19" s="148">
        <v>25</v>
      </c>
      <c r="G19" s="413">
        <v>25</v>
      </c>
      <c r="H19" s="148">
        <v>52</v>
      </c>
      <c r="L19" s="413">
        <v>52</v>
      </c>
    </row>
    <row r="20" spans="1:12" x14ac:dyDescent="0.3">
      <c r="A20" s="419" t="s">
        <v>17</v>
      </c>
      <c r="B20" s="413" t="s">
        <v>567</v>
      </c>
      <c r="C20" s="148">
        <v>45</v>
      </c>
      <c r="E20" s="410">
        <v>5</v>
      </c>
      <c r="G20" s="413">
        <v>40</v>
      </c>
      <c r="H20" s="148">
        <v>63</v>
      </c>
      <c r="J20" s="410">
        <v>21</v>
      </c>
      <c r="L20" s="413">
        <v>42</v>
      </c>
    </row>
    <row r="21" spans="1:12" x14ac:dyDescent="0.3">
      <c r="A21" s="419" t="s">
        <v>17</v>
      </c>
      <c r="B21" s="413" t="s">
        <v>37</v>
      </c>
      <c r="C21" s="148">
        <v>41</v>
      </c>
      <c r="G21" s="413">
        <v>41</v>
      </c>
      <c r="H21" s="148">
        <v>144</v>
      </c>
      <c r="I21" s="410">
        <v>9</v>
      </c>
      <c r="J21" s="410">
        <v>5</v>
      </c>
      <c r="K21" s="410">
        <v>2</v>
      </c>
      <c r="L21" s="413">
        <v>128</v>
      </c>
    </row>
    <row r="22" spans="1:12" x14ac:dyDescent="0.3">
      <c r="A22" s="419" t="s">
        <v>17</v>
      </c>
      <c r="B22" s="413" t="s">
        <v>573</v>
      </c>
      <c r="C22" s="148">
        <v>142</v>
      </c>
      <c r="D22" s="410">
        <v>1</v>
      </c>
      <c r="E22" s="410">
        <v>62</v>
      </c>
      <c r="G22" s="413">
        <v>79</v>
      </c>
      <c r="H22" s="148">
        <v>358</v>
      </c>
      <c r="I22" s="410">
        <v>3</v>
      </c>
      <c r="J22" s="410">
        <v>120</v>
      </c>
      <c r="L22" s="413">
        <v>235</v>
      </c>
    </row>
    <row r="23" spans="1:12" x14ac:dyDescent="0.3">
      <c r="A23" s="419" t="s">
        <v>17</v>
      </c>
      <c r="B23" s="413" t="s">
        <v>39</v>
      </c>
      <c r="C23" s="148">
        <v>21</v>
      </c>
      <c r="G23" s="413">
        <v>21</v>
      </c>
      <c r="H23" s="148">
        <v>57</v>
      </c>
      <c r="I23" s="410">
        <v>4</v>
      </c>
      <c r="J23" s="410">
        <v>25</v>
      </c>
      <c r="K23" s="410">
        <v>5</v>
      </c>
      <c r="L23" s="413">
        <v>23</v>
      </c>
    </row>
    <row r="24" spans="1:12" x14ac:dyDescent="0.3">
      <c r="A24" s="419" t="s">
        <v>17</v>
      </c>
      <c r="B24" s="413" t="s">
        <v>568</v>
      </c>
      <c r="C24" s="148">
        <v>45</v>
      </c>
      <c r="E24" s="410">
        <v>12</v>
      </c>
      <c r="G24" s="413">
        <v>33</v>
      </c>
      <c r="H24" s="148">
        <v>121</v>
      </c>
      <c r="J24" s="410">
        <v>43</v>
      </c>
      <c r="K24" s="410">
        <v>34</v>
      </c>
      <c r="L24" s="413">
        <v>44</v>
      </c>
    </row>
    <row r="25" spans="1:12" x14ac:dyDescent="0.3">
      <c r="A25" s="419" t="s">
        <v>41</v>
      </c>
      <c r="B25" s="413" t="s">
        <v>550</v>
      </c>
      <c r="C25" s="148">
        <v>48</v>
      </c>
      <c r="E25" s="410">
        <v>37</v>
      </c>
      <c r="F25" s="410">
        <v>2</v>
      </c>
      <c r="G25" s="413">
        <v>9</v>
      </c>
      <c r="H25" s="148">
        <v>100</v>
      </c>
      <c r="I25" s="410">
        <v>4</v>
      </c>
      <c r="J25" s="410">
        <v>24</v>
      </c>
      <c r="K25" s="410">
        <v>29</v>
      </c>
      <c r="L25" s="413">
        <v>43</v>
      </c>
    </row>
    <row r="26" spans="1:12" x14ac:dyDescent="0.3">
      <c r="A26" s="419" t="s">
        <v>41</v>
      </c>
      <c r="B26" s="413" t="s">
        <v>552</v>
      </c>
      <c r="C26" s="148">
        <v>22</v>
      </c>
      <c r="E26" s="410">
        <v>2</v>
      </c>
      <c r="G26" s="413">
        <v>20</v>
      </c>
      <c r="H26" s="148">
        <v>173</v>
      </c>
      <c r="J26" s="410">
        <v>42</v>
      </c>
      <c r="L26" s="413">
        <v>131</v>
      </c>
    </row>
    <row r="27" spans="1:12" x14ac:dyDescent="0.3">
      <c r="A27" s="419" t="s">
        <v>41</v>
      </c>
      <c r="B27" s="413" t="s">
        <v>575</v>
      </c>
      <c r="C27" s="148">
        <v>44</v>
      </c>
      <c r="E27" s="410">
        <v>12</v>
      </c>
      <c r="G27" s="413">
        <v>32</v>
      </c>
      <c r="H27" s="148">
        <v>160</v>
      </c>
      <c r="I27" s="410">
        <v>3</v>
      </c>
      <c r="J27" s="410">
        <v>39</v>
      </c>
      <c r="L27" s="413">
        <v>118</v>
      </c>
    </row>
    <row r="28" spans="1:12" x14ac:dyDescent="0.3">
      <c r="A28" s="419" t="s">
        <v>41</v>
      </c>
      <c r="B28" s="413" t="s">
        <v>553</v>
      </c>
      <c r="C28" s="148">
        <v>15</v>
      </c>
      <c r="G28" s="413">
        <v>15</v>
      </c>
      <c r="H28" s="148">
        <v>5</v>
      </c>
      <c r="J28" s="410">
        <v>1</v>
      </c>
      <c r="L28" s="413">
        <v>4</v>
      </c>
    </row>
    <row r="29" spans="1:12" x14ac:dyDescent="0.3">
      <c r="A29" s="419" t="s">
        <v>41</v>
      </c>
      <c r="B29" s="413" t="s">
        <v>45</v>
      </c>
      <c r="C29" s="148">
        <v>104</v>
      </c>
      <c r="D29" s="410">
        <v>1</v>
      </c>
      <c r="E29" s="410">
        <v>14</v>
      </c>
      <c r="G29" s="413">
        <v>89</v>
      </c>
      <c r="H29" s="148">
        <v>279</v>
      </c>
      <c r="J29" s="410">
        <v>55</v>
      </c>
      <c r="K29" s="410">
        <v>14</v>
      </c>
      <c r="L29" s="413">
        <v>210</v>
      </c>
    </row>
    <row r="30" spans="1:12" x14ac:dyDescent="0.3">
      <c r="A30" s="419" t="s">
        <v>41</v>
      </c>
      <c r="B30" s="413" t="s">
        <v>554</v>
      </c>
      <c r="C30" s="148">
        <v>16</v>
      </c>
      <c r="G30" s="413">
        <v>16</v>
      </c>
      <c r="H30" s="148">
        <v>38</v>
      </c>
      <c r="J30" s="410">
        <v>9</v>
      </c>
      <c r="L30" s="413">
        <v>29</v>
      </c>
    </row>
    <row r="31" spans="1:12" x14ac:dyDescent="0.3">
      <c r="A31" s="419" t="s">
        <v>41</v>
      </c>
      <c r="B31" s="413" t="s">
        <v>555</v>
      </c>
      <c r="C31" s="148">
        <v>12</v>
      </c>
      <c r="E31" s="410">
        <v>6</v>
      </c>
      <c r="G31" s="413">
        <v>6</v>
      </c>
      <c r="H31" s="148">
        <v>50</v>
      </c>
      <c r="L31" s="413">
        <v>50</v>
      </c>
    </row>
    <row r="32" spans="1:12" x14ac:dyDescent="0.3">
      <c r="A32" s="419" t="s">
        <v>41</v>
      </c>
      <c r="B32" s="413" t="s">
        <v>556</v>
      </c>
      <c r="C32" s="148">
        <v>63</v>
      </c>
      <c r="E32" s="410">
        <v>13</v>
      </c>
      <c r="F32" s="410">
        <v>17</v>
      </c>
      <c r="G32" s="413">
        <v>33</v>
      </c>
      <c r="H32" s="148">
        <v>163</v>
      </c>
      <c r="J32" s="410">
        <v>44</v>
      </c>
      <c r="K32" s="410">
        <v>41</v>
      </c>
      <c r="L32" s="413">
        <v>78</v>
      </c>
    </row>
    <row r="33" spans="1:12" x14ac:dyDescent="0.3">
      <c r="A33" s="419" t="s">
        <v>41</v>
      </c>
      <c r="B33" s="413" t="s">
        <v>49</v>
      </c>
      <c r="C33" s="148">
        <v>48</v>
      </c>
      <c r="E33" s="410">
        <v>20</v>
      </c>
      <c r="F33" s="410">
        <v>1</v>
      </c>
      <c r="G33" s="413">
        <v>27</v>
      </c>
      <c r="H33" s="148">
        <v>105</v>
      </c>
      <c r="J33" s="410">
        <v>30</v>
      </c>
      <c r="K33" s="410">
        <v>9</v>
      </c>
      <c r="L33" s="413">
        <v>66</v>
      </c>
    </row>
    <row r="34" spans="1:12" x14ac:dyDescent="0.3">
      <c r="A34" s="419" t="s">
        <v>41</v>
      </c>
      <c r="B34" s="413" t="s">
        <v>50</v>
      </c>
      <c r="C34" s="148">
        <v>17</v>
      </c>
      <c r="G34" s="413">
        <v>17</v>
      </c>
      <c r="H34" s="148">
        <v>64</v>
      </c>
      <c r="L34" s="413">
        <v>64</v>
      </c>
    </row>
    <row r="35" spans="1:12" x14ac:dyDescent="0.3">
      <c r="A35" s="419" t="s">
        <v>41</v>
      </c>
      <c r="B35" s="413" t="s">
        <v>51</v>
      </c>
      <c r="C35" s="148">
        <v>46</v>
      </c>
      <c r="D35" s="410">
        <v>2</v>
      </c>
      <c r="E35" s="410">
        <v>2</v>
      </c>
      <c r="G35" s="413">
        <v>42</v>
      </c>
      <c r="H35" s="148">
        <v>114</v>
      </c>
      <c r="I35" s="410">
        <v>4</v>
      </c>
      <c r="J35" s="410">
        <v>5</v>
      </c>
      <c r="K35" s="410">
        <v>6</v>
      </c>
      <c r="L35" s="413">
        <v>99</v>
      </c>
    </row>
    <row r="36" spans="1:12" x14ac:dyDescent="0.3">
      <c r="A36" s="419" t="s">
        <v>41</v>
      </c>
      <c r="B36" s="413" t="s">
        <v>558</v>
      </c>
      <c r="C36" s="148">
        <v>38</v>
      </c>
      <c r="E36" s="410">
        <v>9</v>
      </c>
      <c r="F36" s="410">
        <v>1</v>
      </c>
      <c r="G36" s="413">
        <v>28</v>
      </c>
      <c r="H36" s="148">
        <v>76</v>
      </c>
      <c r="K36" s="410">
        <v>2</v>
      </c>
      <c r="L36" s="413">
        <v>74</v>
      </c>
    </row>
    <row r="37" spans="1:12" x14ac:dyDescent="0.3">
      <c r="A37" s="419" t="s">
        <v>41</v>
      </c>
      <c r="B37" s="413" t="s">
        <v>563</v>
      </c>
      <c r="C37" s="148">
        <v>63</v>
      </c>
      <c r="F37" s="410">
        <v>3</v>
      </c>
      <c r="G37" s="413">
        <v>60</v>
      </c>
      <c r="H37" s="148">
        <v>285</v>
      </c>
      <c r="J37" s="410">
        <v>16</v>
      </c>
      <c r="K37" s="410">
        <v>17</v>
      </c>
      <c r="L37" s="413">
        <v>252</v>
      </c>
    </row>
    <row r="38" spans="1:12" x14ac:dyDescent="0.3">
      <c r="A38" s="419" t="s">
        <v>41</v>
      </c>
      <c r="B38" s="413" t="s">
        <v>564</v>
      </c>
      <c r="C38" s="148">
        <v>52</v>
      </c>
      <c r="E38" s="410">
        <v>11</v>
      </c>
      <c r="F38" s="410">
        <v>2</v>
      </c>
      <c r="G38" s="413">
        <v>39</v>
      </c>
      <c r="H38" s="148">
        <v>249</v>
      </c>
      <c r="I38" s="410">
        <v>1</v>
      </c>
      <c r="J38" s="410">
        <v>79</v>
      </c>
      <c r="K38" s="410">
        <v>13</v>
      </c>
      <c r="L38" s="413">
        <v>156</v>
      </c>
    </row>
    <row r="39" spans="1:12" x14ac:dyDescent="0.3">
      <c r="A39" s="419" t="s">
        <v>41</v>
      </c>
      <c r="B39" s="413" t="s">
        <v>569</v>
      </c>
      <c r="C39" s="148">
        <v>36</v>
      </c>
      <c r="G39" s="413">
        <v>36</v>
      </c>
      <c r="H39" s="148">
        <v>63</v>
      </c>
      <c r="I39" s="410">
        <v>1</v>
      </c>
      <c r="J39" s="410">
        <v>19</v>
      </c>
      <c r="L39" s="413">
        <v>43</v>
      </c>
    </row>
    <row r="40" spans="1:12" x14ac:dyDescent="0.3">
      <c r="A40" s="419" t="s">
        <v>41</v>
      </c>
      <c r="B40" s="413" t="s">
        <v>197</v>
      </c>
      <c r="C40" s="148">
        <v>36</v>
      </c>
      <c r="E40" s="410">
        <v>5</v>
      </c>
      <c r="G40" s="413">
        <v>31</v>
      </c>
      <c r="H40" s="148">
        <v>72</v>
      </c>
      <c r="J40" s="410">
        <v>17</v>
      </c>
      <c r="L40" s="413">
        <v>55</v>
      </c>
    </row>
    <row r="41" spans="1:12" x14ac:dyDescent="0.3">
      <c r="A41" s="419" t="s">
        <v>41</v>
      </c>
      <c r="B41" s="413" t="s">
        <v>57</v>
      </c>
      <c r="C41" s="148">
        <v>14</v>
      </c>
      <c r="E41" s="410">
        <v>5</v>
      </c>
      <c r="G41" s="413">
        <v>9</v>
      </c>
      <c r="H41" s="148">
        <v>99</v>
      </c>
      <c r="J41" s="410">
        <v>43</v>
      </c>
      <c r="L41" s="413">
        <v>56</v>
      </c>
    </row>
    <row r="42" spans="1:12" x14ac:dyDescent="0.3">
      <c r="A42" s="419" t="s">
        <v>41</v>
      </c>
      <c r="B42" s="413" t="s">
        <v>58</v>
      </c>
      <c r="C42" s="148">
        <v>113</v>
      </c>
      <c r="E42" s="410">
        <v>20</v>
      </c>
      <c r="G42" s="413">
        <v>93</v>
      </c>
      <c r="H42" s="148">
        <v>229</v>
      </c>
      <c r="I42" s="410">
        <v>2</v>
      </c>
      <c r="J42" s="410">
        <v>20</v>
      </c>
      <c r="K42" s="410">
        <v>4</v>
      </c>
      <c r="L42" s="413">
        <v>203</v>
      </c>
    </row>
    <row r="43" spans="1:12" x14ac:dyDescent="0.3">
      <c r="A43" s="419" t="s">
        <v>41</v>
      </c>
      <c r="B43" s="413" t="s">
        <v>59</v>
      </c>
      <c r="C43" s="148">
        <v>70</v>
      </c>
      <c r="E43" s="410">
        <v>14</v>
      </c>
      <c r="G43" s="413">
        <v>56</v>
      </c>
      <c r="H43" s="148">
        <v>193</v>
      </c>
      <c r="J43" s="410">
        <v>8</v>
      </c>
      <c r="K43" s="410">
        <v>1</v>
      </c>
      <c r="L43" s="413">
        <v>184</v>
      </c>
    </row>
    <row r="44" spans="1:12" x14ac:dyDescent="0.3">
      <c r="A44" s="419" t="s">
        <v>41</v>
      </c>
      <c r="B44" s="413" t="s">
        <v>60</v>
      </c>
      <c r="C44" s="148">
        <v>150</v>
      </c>
      <c r="D44" s="410">
        <v>14</v>
      </c>
      <c r="E44" s="410">
        <v>7</v>
      </c>
      <c r="G44" s="413">
        <v>129</v>
      </c>
      <c r="H44" s="148">
        <v>445</v>
      </c>
      <c r="I44" s="410">
        <v>135</v>
      </c>
      <c r="J44" s="410">
        <v>45</v>
      </c>
      <c r="L44" s="413">
        <v>265</v>
      </c>
    </row>
    <row r="45" spans="1:12" x14ac:dyDescent="0.3">
      <c r="A45" s="419" t="s">
        <v>41</v>
      </c>
      <c r="B45" s="413" t="s">
        <v>61</v>
      </c>
      <c r="C45" s="148">
        <v>13</v>
      </c>
      <c r="G45" s="413">
        <v>13</v>
      </c>
      <c r="H45" s="148">
        <v>34</v>
      </c>
      <c r="J45" s="410">
        <v>1</v>
      </c>
      <c r="L45" s="413">
        <v>33</v>
      </c>
    </row>
    <row r="46" spans="1:12" x14ac:dyDescent="0.3">
      <c r="A46" s="419" t="s">
        <v>41</v>
      </c>
      <c r="B46" s="413" t="s">
        <v>62</v>
      </c>
      <c r="C46" s="148">
        <v>154</v>
      </c>
      <c r="D46" s="410">
        <v>3</v>
      </c>
      <c r="E46" s="410">
        <v>68</v>
      </c>
      <c r="F46" s="410">
        <v>19</v>
      </c>
      <c r="G46" s="413">
        <v>64</v>
      </c>
      <c r="H46" s="148">
        <v>415</v>
      </c>
      <c r="I46" s="410">
        <v>45</v>
      </c>
      <c r="J46" s="410">
        <v>95</v>
      </c>
      <c r="K46" s="410">
        <v>89</v>
      </c>
      <c r="L46" s="413">
        <v>186</v>
      </c>
    </row>
    <row r="47" spans="1:12" x14ac:dyDescent="0.3">
      <c r="A47" s="419" t="s">
        <v>41</v>
      </c>
      <c r="B47" s="413" t="s">
        <v>63</v>
      </c>
      <c r="C47" s="148">
        <v>89</v>
      </c>
      <c r="E47" s="410">
        <v>13</v>
      </c>
      <c r="G47" s="413">
        <v>76</v>
      </c>
      <c r="H47" s="148">
        <v>311</v>
      </c>
      <c r="J47" s="410">
        <v>113</v>
      </c>
      <c r="L47" s="413">
        <v>198</v>
      </c>
    </row>
    <row r="48" spans="1:12" x14ac:dyDescent="0.3">
      <c r="A48" s="419" t="s">
        <v>41</v>
      </c>
      <c r="B48" s="413" t="s">
        <v>64</v>
      </c>
      <c r="C48" s="148">
        <v>18</v>
      </c>
      <c r="G48" s="413">
        <v>18</v>
      </c>
      <c r="H48" s="148">
        <v>68</v>
      </c>
      <c r="I48" s="410">
        <v>23</v>
      </c>
      <c r="L48" s="413">
        <v>45</v>
      </c>
    </row>
    <row r="49" spans="1:12" x14ac:dyDescent="0.3">
      <c r="A49" s="419" t="s">
        <v>65</v>
      </c>
      <c r="B49" s="413" t="s">
        <v>66</v>
      </c>
      <c r="C49" s="148">
        <v>60</v>
      </c>
      <c r="D49" s="410">
        <v>2</v>
      </c>
      <c r="E49" s="410">
        <v>17</v>
      </c>
      <c r="G49" s="413">
        <v>41</v>
      </c>
      <c r="H49" s="148">
        <v>199</v>
      </c>
      <c r="J49" s="410">
        <v>91</v>
      </c>
      <c r="L49" s="413">
        <v>108</v>
      </c>
    </row>
    <row r="50" spans="1:12" x14ac:dyDescent="0.3">
      <c r="A50" s="419" t="s">
        <v>65</v>
      </c>
      <c r="B50" s="413" t="s">
        <v>551</v>
      </c>
      <c r="C50" s="148">
        <v>45</v>
      </c>
      <c r="E50" s="410">
        <v>10</v>
      </c>
      <c r="G50" s="413">
        <v>35</v>
      </c>
      <c r="H50" s="148">
        <v>91</v>
      </c>
      <c r="I50" s="410">
        <v>6</v>
      </c>
      <c r="J50" s="410">
        <v>1</v>
      </c>
      <c r="K50" s="410">
        <v>20</v>
      </c>
      <c r="L50" s="413">
        <v>64</v>
      </c>
    </row>
    <row r="51" spans="1:12" x14ac:dyDescent="0.3">
      <c r="A51" s="419" t="s">
        <v>65</v>
      </c>
      <c r="B51" s="413" t="s">
        <v>68</v>
      </c>
      <c r="C51" s="148">
        <v>27</v>
      </c>
      <c r="E51" s="410">
        <v>10</v>
      </c>
      <c r="G51" s="413">
        <v>17</v>
      </c>
      <c r="H51" s="148">
        <v>161</v>
      </c>
      <c r="J51" s="410">
        <v>40</v>
      </c>
      <c r="L51" s="413">
        <v>121</v>
      </c>
    </row>
    <row r="52" spans="1:12" x14ac:dyDescent="0.3">
      <c r="A52" s="419" t="s">
        <v>65</v>
      </c>
      <c r="B52" s="413" t="s">
        <v>200</v>
      </c>
      <c r="C52" s="148">
        <v>235</v>
      </c>
      <c r="E52" s="410">
        <v>81</v>
      </c>
      <c r="G52" s="413">
        <v>154</v>
      </c>
      <c r="H52" s="148">
        <v>878</v>
      </c>
      <c r="J52" s="410">
        <v>436</v>
      </c>
      <c r="L52" s="413">
        <v>442</v>
      </c>
    </row>
    <row r="53" spans="1:12" x14ac:dyDescent="0.3">
      <c r="A53" s="419" t="s">
        <v>65</v>
      </c>
      <c r="B53" s="413" t="s">
        <v>70</v>
      </c>
      <c r="C53" s="148">
        <v>177</v>
      </c>
      <c r="D53" s="410">
        <v>1</v>
      </c>
      <c r="E53" s="410">
        <v>68</v>
      </c>
      <c r="F53" s="410">
        <v>7</v>
      </c>
      <c r="G53" s="413">
        <v>101</v>
      </c>
      <c r="H53" s="148">
        <v>362</v>
      </c>
      <c r="J53" s="410">
        <v>171</v>
      </c>
      <c r="K53" s="410">
        <v>11</v>
      </c>
      <c r="L53" s="413">
        <v>180</v>
      </c>
    </row>
    <row r="54" spans="1:12" x14ac:dyDescent="0.3">
      <c r="A54" s="419" t="s">
        <v>65</v>
      </c>
      <c r="B54" s="413" t="s">
        <v>71</v>
      </c>
      <c r="C54" s="148">
        <v>156</v>
      </c>
      <c r="D54" s="410">
        <v>32</v>
      </c>
      <c r="E54" s="410">
        <v>7</v>
      </c>
      <c r="F54" s="410">
        <v>6</v>
      </c>
      <c r="G54" s="413">
        <v>111</v>
      </c>
      <c r="H54" s="148">
        <v>400</v>
      </c>
      <c r="I54" s="410">
        <v>122</v>
      </c>
      <c r="J54" s="410">
        <v>52</v>
      </c>
      <c r="K54" s="410">
        <v>30</v>
      </c>
      <c r="L54" s="413">
        <v>196</v>
      </c>
    </row>
    <row r="55" spans="1:12" x14ac:dyDescent="0.3">
      <c r="A55" s="419" t="s">
        <v>65</v>
      </c>
      <c r="B55" s="413" t="s">
        <v>72</v>
      </c>
      <c r="C55" s="148">
        <v>109</v>
      </c>
      <c r="D55" s="410">
        <v>2</v>
      </c>
      <c r="E55" s="410">
        <v>21</v>
      </c>
      <c r="G55" s="413">
        <v>86</v>
      </c>
      <c r="H55" s="148">
        <v>299</v>
      </c>
      <c r="I55" s="410">
        <v>22</v>
      </c>
      <c r="J55" s="410">
        <v>39</v>
      </c>
      <c r="K55" s="410">
        <v>39</v>
      </c>
      <c r="L55" s="413">
        <v>199</v>
      </c>
    </row>
    <row r="56" spans="1:12" x14ac:dyDescent="0.3">
      <c r="A56" s="419" t="s">
        <v>65</v>
      </c>
      <c r="B56" s="413" t="s">
        <v>557</v>
      </c>
      <c r="C56" s="148">
        <v>10</v>
      </c>
      <c r="E56" s="410">
        <v>2</v>
      </c>
      <c r="G56" s="413">
        <v>8</v>
      </c>
      <c r="H56" s="148">
        <v>25</v>
      </c>
      <c r="J56" s="410">
        <v>10</v>
      </c>
      <c r="L56" s="413">
        <v>15</v>
      </c>
    </row>
    <row r="57" spans="1:12" x14ac:dyDescent="0.3">
      <c r="A57" s="419" t="s">
        <v>65</v>
      </c>
      <c r="B57" s="413" t="s">
        <v>74</v>
      </c>
      <c r="C57" s="148">
        <v>66</v>
      </c>
      <c r="E57" s="410">
        <v>6</v>
      </c>
      <c r="G57" s="413">
        <v>60</v>
      </c>
      <c r="H57" s="148">
        <v>199</v>
      </c>
      <c r="I57" s="410">
        <v>11</v>
      </c>
      <c r="J57" s="410">
        <v>62</v>
      </c>
      <c r="L57" s="413">
        <v>126</v>
      </c>
    </row>
    <row r="58" spans="1:12" x14ac:dyDescent="0.3">
      <c r="A58" s="419" t="s">
        <v>65</v>
      </c>
      <c r="B58" s="413" t="s">
        <v>75</v>
      </c>
      <c r="C58" s="148">
        <v>34</v>
      </c>
      <c r="G58" s="413">
        <v>34</v>
      </c>
      <c r="H58" s="148">
        <v>61</v>
      </c>
      <c r="J58" s="410">
        <v>2</v>
      </c>
      <c r="K58" s="410">
        <v>10</v>
      </c>
      <c r="L58" s="413">
        <v>49</v>
      </c>
    </row>
    <row r="59" spans="1:12" x14ac:dyDescent="0.3">
      <c r="A59" s="419" t="s">
        <v>65</v>
      </c>
      <c r="B59" s="413" t="s">
        <v>76</v>
      </c>
      <c r="C59" s="148">
        <v>332</v>
      </c>
      <c r="D59" s="410">
        <v>11</v>
      </c>
      <c r="E59" s="410">
        <v>2</v>
      </c>
      <c r="G59" s="413">
        <v>319</v>
      </c>
      <c r="H59" s="148">
        <v>649</v>
      </c>
      <c r="I59" s="410">
        <v>155</v>
      </c>
      <c r="J59" s="410">
        <v>55</v>
      </c>
      <c r="K59" s="410">
        <v>67</v>
      </c>
      <c r="L59" s="413">
        <v>372</v>
      </c>
    </row>
    <row r="60" spans="1:12" x14ac:dyDescent="0.3">
      <c r="A60" s="419" t="s">
        <v>65</v>
      </c>
      <c r="B60" s="413" t="s">
        <v>77</v>
      </c>
      <c r="C60" s="148">
        <v>71</v>
      </c>
      <c r="D60" s="410">
        <v>1</v>
      </c>
      <c r="E60" s="410">
        <v>8</v>
      </c>
      <c r="G60" s="413">
        <v>62</v>
      </c>
      <c r="H60" s="148">
        <v>155</v>
      </c>
      <c r="J60" s="410">
        <v>35</v>
      </c>
      <c r="L60" s="413">
        <v>120</v>
      </c>
    </row>
    <row r="61" spans="1:12" x14ac:dyDescent="0.3">
      <c r="A61" s="419" t="s">
        <v>65</v>
      </c>
      <c r="B61" s="413" t="s">
        <v>203</v>
      </c>
      <c r="C61" s="148">
        <v>16</v>
      </c>
      <c r="E61" s="410">
        <v>1</v>
      </c>
      <c r="G61" s="413">
        <v>15</v>
      </c>
      <c r="H61" s="148">
        <v>18</v>
      </c>
      <c r="J61" s="410">
        <v>5</v>
      </c>
      <c r="L61" s="413">
        <v>13</v>
      </c>
    </row>
    <row r="62" spans="1:12" x14ac:dyDescent="0.3">
      <c r="A62" s="419" t="s">
        <v>65</v>
      </c>
      <c r="B62" s="413" t="s">
        <v>577</v>
      </c>
      <c r="C62" s="148">
        <v>46</v>
      </c>
      <c r="D62" s="410">
        <v>2</v>
      </c>
      <c r="E62" s="410">
        <v>5</v>
      </c>
      <c r="G62" s="413">
        <v>39</v>
      </c>
      <c r="H62" s="148">
        <v>85</v>
      </c>
      <c r="I62" s="410">
        <v>2</v>
      </c>
      <c r="J62" s="410">
        <v>26</v>
      </c>
      <c r="K62" s="410">
        <v>1</v>
      </c>
      <c r="L62" s="413">
        <v>56</v>
      </c>
    </row>
    <row r="63" spans="1:12" x14ac:dyDescent="0.3">
      <c r="A63" s="419" t="s">
        <v>65</v>
      </c>
      <c r="B63" s="413" t="s">
        <v>205</v>
      </c>
      <c r="C63" s="148">
        <v>12</v>
      </c>
      <c r="E63" s="410">
        <v>3</v>
      </c>
      <c r="G63" s="413">
        <v>9</v>
      </c>
      <c r="H63" s="148">
        <v>31</v>
      </c>
      <c r="J63" s="410">
        <v>16</v>
      </c>
      <c r="L63" s="413">
        <v>15</v>
      </c>
    </row>
    <row r="64" spans="1:12" x14ac:dyDescent="0.3">
      <c r="A64" s="419" t="s">
        <v>65</v>
      </c>
      <c r="B64" s="413" t="s">
        <v>562</v>
      </c>
      <c r="C64" s="148">
        <v>62</v>
      </c>
      <c r="D64" s="410">
        <v>1</v>
      </c>
      <c r="E64" s="410">
        <v>4</v>
      </c>
      <c r="G64" s="413">
        <v>57</v>
      </c>
      <c r="H64" s="148">
        <v>111</v>
      </c>
      <c r="J64" s="410">
        <v>24</v>
      </c>
      <c r="K64" s="410">
        <v>1</v>
      </c>
      <c r="L64" s="413">
        <v>86</v>
      </c>
    </row>
    <row r="65" spans="1:12" x14ac:dyDescent="0.3">
      <c r="A65" s="419" t="s">
        <v>65</v>
      </c>
      <c r="B65" s="413" t="s">
        <v>82</v>
      </c>
      <c r="C65" s="148">
        <v>47</v>
      </c>
      <c r="D65" s="410">
        <v>1</v>
      </c>
      <c r="E65" s="410">
        <v>6</v>
      </c>
      <c r="G65" s="413">
        <v>40</v>
      </c>
      <c r="H65" s="148">
        <v>128</v>
      </c>
      <c r="I65" s="410">
        <v>4</v>
      </c>
      <c r="J65" s="410">
        <v>27</v>
      </c>
      <c r="L65" s="413">
        <v>97</v>
      </c>
    </row>
    <row r="66" spans="1:12" x14ac:dyDescent="0.3">
      <c r="A66" s="419" t="s">
        <v>65</v>
      </c>
      <c r="B66" s="413" t="s">
        <v>574</v>
      </c>
      <c r="C66" s="148">
        <v>7</v>
      </c>
      <c r="G66" s="413">
        <v>7</v>
      </c>
      <c r="H66" s="148">
        <v>100</v>
      </c>
      <c r="I66" s="410">
        <v>1</v>
      </c>
      <c r="J66" s="410">
        <v>17</v>
      </c>
      <c r="K66" s="410">
        <v>1</v>
      </c>
      <c r="L66" s="413">
        <v>81</v>
      </c>
    </row>
    <row r="67" spans="1:12" x14ac:dyDescent="0.3">
      <c r="A67" s="419" t="s">
        <v>65</v>
      </c>
      <c r="B67" s="413" t="s">
        <v>84</v>
      </c>
      <c r="C67" s="148">
        <v>19</v>
      </c>
      <c r="D67" s="410">
        <v>1</v>
      </c>
      <c r="E67" s="410">
        <v>4</v>
      </c>
      <c r="G67" s="413">
        <v>14</v>
      </c>
      <c r="H67" s="148">
        <v>16</v>
      </c>
      <c r="J67" s="410">
        <v>8</v>
      </c>
      <c r="L67" s="413">
        <v>8</v>
      </c>
    </row>
    <row r="68" spans="1:12" x14ac:dyDescent="0.3">
      <c r="A68" s="419" t="s">
        <v>65</v>
      </c>
      <c r="B68" s="413" t="s">
        <v>565</v>
      </c>
      <c r="C68" s="148">
        <v>72</v>
      </c>
      <c r="G68" s="413">
        <v>72</v>
      </c>
      <c r="H68" s="148">
        <v>358</v>
      </c>
      <c r="J68" s="410">
        <v>9</v>
      </c>
      <c r="L68" s="413">
        <v>349</v>
      </c>
    </row>
    <row r="69" spans="1:12" x14ac:dyDescent="0.3">
      <c r="A69" s="419" t="s">
        <v>65</v>
      </c>
      <c r="B69" s="413" t="s">
        <v>206</v>
      </c>
      <c r="C69" s="148">
        <v>30</v>
      </c>
      <c r="E69" s="410">
        <v>16</v>
      </c>
      <c r="G69" s="413">
        <v>14</v>
      </c>
      <c r="H69" s="148">
        <v>127</v>
      </c>
      <c r="J69" s="410">
        <v>12</v>
      </c>
      <c r="L69" s="413">
        <v>115</v>
      </c>
    </row>
    <row r="70" spans="1:12" x14ac:dyDescent="0.3">
      <c r="A70" s="419" t="s">
        <v>65</v>
      </c>
      <c r="B70" s="413" t="s">
        <v>87</v>
      </c>
      <c r="C70" s="148">
        <v>23</v>
      </c>
      <c r="E70" s="410">
        <v>3</v>
      </c>
      <c r="G70" s="413">
        <v>20</v>
      </c>
      <c r="H70" s="148">
        <v>48</v>
      </c>
      <c r="J70" s="410">
        <v>28</v>
      </c>
      <c r="L70" s="413">
        <v>20</v>
      </c>
    </row>
    <row r="71" spans="1:12" x14ac:dyDescent="0.3">
      <c r="A71" s="419" t="s">
        <v>65</v>
      </c>
      <c r="B71" s="413" t="s">
        <v>88</v>
      </c>
      <c r="C71" s="148">
        <v>121</v>
      </c>
      <c r="D71" s="410">
        <v>1</v>
      </c>
      <c r="E71" s="410">
        <v>19</v>
      </c>
      <c r="F71" s="410">
        <v>6</v>
      </c>
      <c r="G71" s="413">
        <v>95</v>
      </c>
      <c r="H71" s="148">
        <v>230</v>
      </c>
      <c r="I71" s="410">
        <v>44</v>
      </c>
      <c r="J71" s="410">
        <v>39</v>
      </c>
      <c r="K71" s="410">
        <v>11</v>
      </c>
      <c r="L71" s="413">
        <v>136</v>
      </c>
    </row>
    <row r="72" spans="1:12" x14ac:dyDescent="0.3">
      <c r="A72" s="419" t="s">
        <v>65</v>
      </c>
      <c r="B72" s="413" t="s">
        <v>570</v>
      </c>
      <c r="C72" s="148">
        <v>29</v>
      </c>
      <c r="E72" s="410">
        <v>11</v>
      </c>
      <c r="G72" s="413">
        <v>18</v>
      </c>
      <c r="H72" s="148">
        <v>82</v>
      </c>
      <c r="J72" s="410">
        <v>19</v>
      </c>
      <c r="K72" s="410">
        <v>4</v>
      </c>
      <c r="L72" s="413">
        <v>59</v>
      </c>
    </row>
    <row r="73" spans="1:12" x14ac:dyDescent="0.3">
      <c r="A73" s="419" t="s">
        <v>65</v>
      </c>
      <c r="B73" s="413" t="s">
        <v>90</v>
      </c>
      <c r="C73" s="148">
        <v>300</v>
      </c>
      <c r="D73" s="410">
        <v>5</v>
      </c>
      <c r="E73" s="410">
        <v>17</v>
      </c>
      <c r="F73" s="410">
        <v>15</v>
      </c>
      <c r="G73" s="413">
        <v>263</v>
      </c>
      <c r="H73" s="148">
        <v>581</v>
      </c>
      <c r="I73" s="410">
        <v>87</v>
      </c>
      <c r="J73" s="410">
        <v>105</v>
      </c>
      <c r="K73" s="410">
        <v>17</v>
      </c>
      <c r="L73" s="413">
        <v>372</v>
      </c>
    </row>
    <row r="74" spans="1:12" x14ac:dyDescent="0.3">
      <c r="A74" s="436" t="s">
        <v>65</v>
      </c>
      <c r="B74" s="437" t="s">
        <v>571</v>
      </c>
      <c r="C74" s="377">
        <v>73</v>
      </c>
      <c r="D74" s="21"/>
      <c r="E74" s="21">
        <v>1</v>
      </c>
      <c r="F74" s="21"/>
      <c r="G74" s="437">
        <v>72</v>
      </c>
      <c r="H74" s="377">
        <v>109</v>
      </c>
      <c r="I74" s="21"/>
      <c r="J74" s="21">
        <v>23</v>
      </c>
      <c r="K74" s="21"/>
      <c r="L74" s="437">
        <v>86</v>
      </c>
    </row>
    <row r="75" spans="1:12" x14ac:dyDescent="0.3">
      <c r="A75" s="419"/>
      <c r="B75" s="413"/>
      <c r="C75" s="148"/>
      <c r="G75" s="413"/>
      <c r="H75" s="148"/>
      <c r="L75" s="413"/>
    </row>
    <row r="76" spans="1:12" s="426" customFormat="1" x14ac:dyDescent="0.3">
      <c r="A76" s="421"/>
      <c r="B76" s="422" t="s">
        <v>580</v>
      </c>
      <c r="C76" s="423">
        <v>5279</v>
      </c>
      <c r="D76" s="424">
        <v>85</v>
      </c>
      <c r="E76" s="424">
        <v>950</v>
      </c>
      <c r="F76" s="424">
        <v>117</v>
      </c>
      <c r="G76" s="425">
        <v>4127</v>
      </c>
      <c r="H76" s="415">
        <v>14412</v>
      </c>
      <c r="I76" s="416">
        <v>855</v>
      </c>
      <c r="J76" s="416">
        <v>4133</v>
      </c>
      <c r="K76" s="416">
        <v>530</v>
      </c>
      <c r="L76" s="417">
        <v>8894</v>
      </c>
    </row>
  </sheetData>
  <autoFilter ref="B2:L2" xr:uid="{F0EE9F53-30DB-4514-AAC7-B216CD02A4DE}"/>
  <sortState xmlns:xlrd2="http://schemas.microsoft.com/office/spreadsheetml/2017/richdata2" ref="A3:K74">
    <sortCondition ref="A3:A74"/>
    <sortCondition ref="B3:B74"/>
  </sortState>
  <mergeCells count="2">
    <mergeCell ref="I1:K1"/>
    <mergeCell ref="D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3F6A3-3D67-425C-B04E-D703A73BC312}">
  <dimension ref="A1:W331"/>
  <sheetViews>
    <sheetView zoomScale="85" zoomScaleNormal="85" workbookViewId="0">
      <pane ySplit="1" topLeftCell="A29" activePane="bottomLeft" state="frozen"/>
      <selection activeCell="B1" sqref="B1"/>
      <selection pane="bottomLeft" activeCell="E69" sqref="E69"/>
    </sheetView>
  </sheetViews>
  <sheetFormatPr defaultColWidth="11.33203125" defaultRowHeight="15.6" x14ac:dyDescent="0.3"/>
  <cols>
    <col min="1" max="1" width="5.6640625" style="272" customWidth="1"/>
    <col min="2" max="2" width="26.6640625" style="29" bestFit="1" customWidth="1"/>
    <col min="3" max="5" width="11.33203125" style="46" bestFit="1" customWidth="1"/>
    <col min="6" max="6" width="11.33203125" style="47" bestFit="1" customWidth="1"/>
    <col min="7" max="9" width="11.33203125" style="47" customWidth="1"/>
    <col min="10" max="13" width="10" style="48" bestFit="1" customWidth="1"/>
    <col min="14" max="16" width="10" style="48" customWidth="1"/>
    <col min="17" max="17" width="12" style="49" customWidth="1"/>
    <col min="18" max="20" width="11.33203125" style="49" bestFit="1" customWidth="1"/>
    <col min="21" max="23" width="11.33203125" style="49"/>
    <col min="24" max="16384" width="11.33203125" style="29"/>
  </cols>
  <sheetData>
    <row r="1" spans="1:23" s="23" customFormat="1" ht="47.4" thickBot="1" x14ac:dyDescent="0.35">
      <c r="A1" s="264" t="s">
        <v>0</v>
      </c>
      <c r="B1" s="253" t="s">
        <v>2</v>
      </c>
      <c r="C1" s="254" t="s">
        <v>115</v>
      </c>
      <c r="D1" s="255" t="s">
        <v>116</v>
      </c>
      <c r="E1" s="255" t="s">
        <v>117</v>
      </c>
      <c r="F1" s="255" t="s">
        <v>118</v>
      </c>
      <c r="G1" s="256" t="s">
        <v>119</v>
      </c>
      <c r="H1" s="256" t="s">
        <v>120</v>
      </c>
      <c r="I1" s="256" t="s">
        <v>121</v>
      </c>
      <c r="J1" s="257" t="s">
        <v>122</v>
      </c>
      <c r="K1" s="258" t="s">
        <v>123</v>
      </c>
      <c r="L1" s="258" t="s">
        <v>124</v>
      </c>
      <c r="M1" s="258" t="s">
        <v>125</v>
      </c>
      <c r="N1" s="259" t="s">
        <v>126</v>
      </c>
      <c r="O1" s="260" t="s">
        <v>127</v>
      </c>
      <c r="P1" s="260" t="s">
        <v>128</v>
      </c>
      <c r="Q1" s="261" t="s">
        <v>129</v>
      </c>
      <c r="R1" s="262" t="s">
        <v>130</v>
      </c>
      <c r="S1" s="262" t="s">
        <v>131</v>
      </c>
      <c r="T1" s="262" t="s">
        <v>132</v>
      </c>
      <c r="U1" s="263" t="s">
        <v>133</v>
      </c>
      <c r="V1" s="263" t="s">
        <v>134</v>
      </c>
      <c r="W1" s="263" t="s">
        <v>135</v>
      </c>
    </row>
    <row r="2" spans="1:23" s="33" customFormat="1" x14ac:dyDescent="0.3">
      <c r="A2" s="265" t="s">
        <v>17</v>
      </c>
      <c r="B2" s="287" t="s">
        <v>18</v>
      </c>
      <c r="C2" s="288">
        <v>103</v>
      </c>
      <c r="D2" s="289">
        <v>99</v>
      </c>
      <c r="E2" s="289">
        <v>60</v>
      </c>
      <c r="F2" s="289">
        <v>48</v>
      </c>
      <c r="G2" s="290">
        <v>63</v>
      </c>
      <c r="H2" s="213">
        <v>77</v>
      </c>
      <c r="I2" s="244">
        <v>97</v>
      </c>
      <c r="J2" s="111">
        <v>137</v>
      </c>
      <c r="K2" s="112">
        <v>114</v>
      </c>
      <c r="L2" s="112">
        <v>72</v>
      </c>
      <c r="M2" s="112">
        <v>94</v>
      </c>
      <c r="N2" s="245">
        <v>94</v>
      </c>
      <c r="O2" s="246">
        <v>111</v>
      </c>
      <c r="P2" s="247">
        <v>152</v>
      </c>
      <c r="Q2" s="248">
        <v>74</v>
      </c>
      <c r="R2" s="249">
        <v>69</v>
      </c>
      <c r="S2" s="249">
        <v>53</v>
      </c>
      <c r="T2" s="249">
        <v>40</v>
      </c>
      <c r="U2" s="250">
        <v>54</v>
      </c>
      <c r="V2" s="251">
        <v>62</v>
      </c>
      <c r="W2" s="252">
        <v>68</v>
      </c>
    </row>
    <row r="3" spans="1:23" x14ac:dyDescent="0.3">
      <c r="A3" s="267" t="s">
        <v>17</v>
      </c>
      <c r="B3" s="237" t="s">
        <v>19</v>
      </c>
      <c r="C3" s="241">
        <v>213</v>
      </c>
      <c r="D3" s="26">
        <v>228</v>
      </c>
      <c r="E3" s="26">
        <v>134</v>
      </c>
      <c r="F3" s="26">
        <v>158</v>
      </c>
      <c r="G3" s="106">
        <v>184</v>
      </c>
      <c r="H3" s="214">
        <v>226</v>
      </c>
      <c r="I3" s="231">
        <v>312</v>
      </c>
      <c r="J3" s="51">
        <f>SUM(213+46)</f>
        <v>259</v>
      </c>
      <c r="K3" s="27">
        <v>276</v>
      </c>
      <c r="L3" s="27">
        <v>211</v>
      </c>
      <c r="M3" s="27">
        <v>247</v>
      </c>
      <c r="N3" s="215">
        <v>287</v>
      </c>
      <c r="O3" s="216">
        <v>373</v>
      </c>
      <c r="P3" s="229">
        <v>426</v>
      </c>
      <c r="Q3" s="224">
        <v>82</v>
      </c>
      <c r="R3" s="28">
        <v>103</v>
      </c>
      <c r="S3" s="28">
        <v>68</v>
      </c>
      <c r="T3" s="28">
        <v>63</v>
      </c>
      <c r="U3" s="113">
        <v>89</v>
      </c>
      <c r="V3" s="223">
        <v>79</v>
      </c>
      <c r="W3" s="114">
        <v>119</v>
      </c>
    </row>
    <row r="4" spans="1:23" x14ac:dyDescent="0.3">
      <c r="A4" s="267" t="s">
        <v>17</v>
      </c>
      <c r="B4" s="237" t="s">
        <v>20</v>
      </c>
      <c r="C4" s="241">
        <v>85</v>
      </c>
      <c r="D4" s="26">
        <v>78</v>
      </c>
      <c r="E4" s="26">
        <v>0</v>
      </c>
      <c r="F4" s="26">
        <v>32</v>
      </c>
      <c r="G4" s="106">
        <v>35</v>
      </c>
      <c r="H4" s="214">
        <v>31</v>
      </c>
      <c r="I4" s="231">
        <v>47</v>
      </c>
      <c r="J4" s="51">
        <v>85</v>
      </c>
      <c r="K4" s="27">
        <v>78</v>
      </c>
      <c r="L4" s="27">
        <v>2</v>
      </c>
      <c r="M4" s="27">
        <v>33</v>
      </c>
      <c r="N4" s="215">
        <v>38</v>
      </c>
      <c r="O4" s="216">
        <v>36</v>
      </c>
      <c r="P4" s="229">
        <v>69</v>
      </c>
      <c r="Q4" s="224">
        <v>26</v>
      </c>
      <c r="R4" s="28">
        <v>17</v>
      </c>
      <c r="S4" s="28">
        <v>0</v>
      </c>
      <c r="T4" s="28">
        <v>11</v>
      </c>
      <c r="U4" s="113">
        <v>16</v>
      </c>
      <c r="V4" s="223">
        <v>16</v>
      </c>
      <c r="W4" s="114">
        <v>23</v>
      </c>
    </row>
    <row r="5" spans="1:23" x14ac:dyDescent="0.3">
      <c r="A5" s="267" t="s">
        <v>17</v>
      </c>
      <c r="B5" s="237" t="s">
        <v>21</v>
      </c>
      <c r="C5" s="241">
        <v>79</v>
      </c>
      <c r="D5" s="26">
        <v>97</v>
      </c>
      <c r="E5" s="26">
        <v>130</v>
      </c>
      <c r="F5" s="26">
        <v>75</v>
      </c>
      <c r="G5" s="106">
        <v>122</v>
      </c>
      <c r="H5" s="214">
        <v>137</v>
      </c>
      <c r="I5" s="231">
        <v>128</v>
      </c>
      <c r="J5" s="51">
        <f>SUM(79+119)</f>
        <v>198</v>
      </c>
      <c r="K5" s="27">
        <v>196</v>
      </c>
      <c r="L5" s="27">
        <v>204</v>
      </c>
      <c r="M5" s="27">
        <v>143</v>
      </c>
      <c r="N5" s="215">
        <v>207</v>
      </c>
      <c r="O5" s="216">
        <v>236</v>
      </c>
      <c r="P5" s="229">
        <v>263</v>
      </c>
      <c r="Q5" s="224">
        <v>74</v>
      </c>
      <c r="R5" s="28">
        <v>68</v>
      </c>
      <c r="S5" s="28">
        <v>102</v>
      </c>
      <c r="T5" s="28">
        <v>104</v>
      </c>
      <c r="U5" s="113">
        <v>115</v>
      </c>
      <c r="V5" s="223">
        <v>130</v>
      </c>
      <c r="W5" s="114">
        <v>124</v>
      </c>
    </row>
    <row r="6" spans="1:23" x14ac:dyDescent="0.3">
      <c r="A6" s="267" t="s">
        <v>17</v>
      </c>
      <c r="B6" s="237" t="s">
        <v>22</v>
      </c>
      <c r="C6" s="241">
        <v>36</v>
      </c>
      <c r="D6" s="26">
        <v>15</v>
      </c>
      <c r="E6" s="26">
        <v>10</v>
      </c>
      <c r="F6" s="26">
        <v>5</v>
      </c>
      <c r="G6" s="106">
        <v>18</v>
      </c>
      <c r="H6" s="214">
        <v>34</v>
      </c>
      <c r="I6" s="231">
        <v>42</v>
      </c>
      <c r="J6" s="51">
        <v>41</v>
      </c>
      <c r="K6" s="27">
        <v>19</v>
      </c>
      <c r="L6" s="27">
        <v>26</v>
      </c>
      <c r="M6" s="27">
        <v>23</v>
      </c>
      <c r="N6" s="215">
        <v>37</v>
      </c>
      <c r="O6" s="216">
        <v>58</v>
      </c>
      <c r="P6" s="229">
        <v>58</v>
      </c>
      <c r="Q6" s="224">
        <v>13</v>
      </c>
      <c r="R6" s="28">
        <v>8</v>
      </c>
      <c r="S6" s="28">
        <v>1</v>
      </c>
      <c r="T6" s="28">
        <v>4</v>
      </c>
      <c r="U6" s="113">
        <v>11</v>
      </c>
      <c r="V6" s="223">
        <v>16</v>
      </c>
      <c r="W6" s="114">
        <v>17</v>
      </c>
    </row>
    <row r="7" spans="1:23" x14ac:dyDescent="0.3">
      <c r="A7" s="267" t="s">
        <v>17</v>
      </c>
      <c r="B7" s="237" t="s">
        <v>23</v>
      </c>
      <c r="C7" s="241">
        <v>125</v>
      </c>
      <c r="D7" s="26">
        <v>92</v>
      </c>
      <c r="E7" s="26">
        <v>109</v>
      </c>
      <c r="F7" s="26">
        <v>99</v>
      </c>
      <c r="G7" s="106">
        <v>133</v>
      </c>
      <c r="H7" s="214">
        <v>155</v>
      </c>
      <c r="I7" s="231">
        <v>112</v>
      </c>
      <c r="J7" s="51">
        <v>128</v>
      </c>
      <c r="K7" s="27">
        <v>98</v>
      </c>
      <c r="L7" s="27">
        <v>146</v>
      </c>
      <c r="M7" s="27">
        <v>125</v>
      </c>
      <c r="N7" s="215">
        <v>135</v>
      </c>
      <c r="O7" s="216">
        <v>156</v>
      </c>
      <c r="P7" s="229">
        <v>140</v>
      </c>
      <c r="Q7" s="224">
        <v>103</v>
      </c>
      <c r="R7" s="28">
        <v>74</v>
      </c>
      <c r="S7" s="28">
        <v>64</v>
      </c>
      <c r="T7" s="28">
        <v>57</v>
      </c>
      <c r="U7" s="113">
        <v>52</v>
      </c>
      <c r="V7" s="223">
        <v>58</v>
      </c>
      <c r="W7" s="114">
        <v>65</v>
      </c>
    </row>
    <row r="8" spans="1:23" x14ac:dyDescent="0.3">
      <c r="A8" s="267" t="s">
        <v>17</v>
      </c>
      <c r="B8" s="237" t="s">
        <v>24</v>
      </c>
      <c r="C8" s="241">
        <v>41</v>
      </c>
      <c r="D8" s="26">
        <v>39</v>
      </c>
      <c r="E8" s="26">
        <v>30</v>
      </c>
      <c r="F8" s="26">
        <v>30</v>
      </c>
      <c r="G8" s="106">
        <v>42</v>
      </c>
      <c r="H8" s="214">
        <v>34</v>
      </c>
      <c r="I8" s="231">
        <v>29</v>
      </c>
      <c r="J8" s="51">
        <v>56</v>
      </c>
      <c r="K8" s="27">
        <v>53</v>
      </c>
      <c r="L8" s="27">
        <v>38</v>
      </c>
      <c r="M8" s="27">
        <v>45</v>
      </c>
      <c r="N8" s="215">
        <v>64</v>
      </c>
      <c r="O8" s="216">
        <v>46</v>
      </c>
      <c r="P8" s="229">
        <v>34</v>
      </c>
      <c r="Q8" s="224">
        <v>16</v>
      </c>
      <c r="R8" s="28">
        <v>20</v>
      </c>
      <c r="S8" s="28">
        <v>13</v>
      </c>
      <c r="T8" s="28">
        <v>17</v>
      </c>
      <c r="U8" s="113">
        <v>19</v>
      </c>
      <c r="V8" s="223">
        <v>16</v>
      </c>
      <c r="W8" s="114">
        <v>8</v>
      </c>
    </row>
    <row r="9" spans="1:23" x14ac:dyDescent="0.3">
      <c r="A9" s="267" t="s">
        <v>17</v>
      </c>
      <c r="B9" s="237" t="s">
        <v>25</v>
      </c>
      <c r="C9" s="241">
        <v>23</v>
      </c>
      <c r="D9" s="26">
        <v>23</v>
      </c>
      <c r="E9" s="26">
        <v>6</v>
      </c>
      <c r="F9" s="26">
        <v>9</v>
      </c>
      <c r="G9" s="106">
        <v>14</v>
      </c>
      <c r="H9" s="214">
        <v>14</v>
      </c>
      <c r="I9" s="231">
        <v>21</v>
      </c>
      <c r="J9" s="51">
        <v>30</v>
      </c>
      <c r="K9" s="27">
        <v>24</v>
      </c>
      <c r="L9" s="27">
        <v>9</v>
      </c>
      <c r="M9" s="27">
        <v>19</v>
      </c>
      <c r="N9" s="215">
        <v>20</v>
      </c>
      <c r="O9" s="216">
        <v>24</v>
      </c>
      <c r="P9" s="229">
        <v>62</v>
      </c>
      <c r="Q9" s="224">
        <v>4</v>
      </c>
      <c r="R9" s="28">
        <v>5</v>
      </c>
      <c r="S9" s="28">
        <v>1</v>
      </c>
      <c r="T9" s="28">
        <v>3</v>
      </c>
      <c r="U9" s="113">
        <v>4</v>
      </c>
      <c r="V9" s="223">
        <v>6</v>
      </c>
      <c r="W9" s="114">
        <v>9</v>
      </c>
    </row>
    <row r="10" spans="1:23" x14ac:dyDescent="0.3">
      <c r="A10" s="267" t="s">
        <v>17</v>
      </c>
      <c r="B10" s="236" t="s">
        <v>26</v>
      </c>
      <c r="C10" s="241">
        <v>0</v>
      </c>
      <c r="D10" s="26">
        <v>0</v>
      </c>
      <c r="E10" s="26">
        <v>0</v>
      </c>
      <c r="F10" s="26">
        <v>0</v>
      </c>
      <c r="G10" s="291">
        <v>0</v>
      </c>
      <c r="H10" s="291">
        <v>0</v>
      </c>
      <c r="I10" s="231">
        <v>10</v>
      </c>
      <c r="J10" s="51">
        <v>0</v>
      </c>
      <c r="K10" s="27">
        <v>0</v>
      </c>
      <c r="L10" s="27">
        <v>0</v>
      </c>
      <c r="M10" s="27">
        <v>0</v>
      </c>
      <c r="N10" s="27">
        <v>0</v>
      </c>
      <c r="O10" s="27">
        <v>0</v>
      </c>
      <c r="P10" s="229">
        <v>13</v>
      </c>
      <c r="Q10" s="224">
        <v>0</v>
      </c>
      <c r="R10" s="28">
        <v>0</v>
      </c>
      <c r="S10" s="28">
        <v>0</v>
      </c>
      <c r="T10" s="28">
        <v>0</v>
      </c>
      <c r="U10" s="28">
        <v>0</v>
      </c>
      <c r="V10" s="28">
        <v>0</v>
      </c>
      <c r="W10" s="114">
        <v>7</v>
      </c>
    </row>
    <row r="11" spans="1:23" x14ac:dyDescent="0.3">
      <c r="A11" s="267" t="s">
        <v>17</v>
      </c>
      <c r="B11" s="237" t="s">
        <v>27</v>
      </c>
      <c r="C11" s="241">
        <v>7</v>
      </c>
      <c r="D11" s="26">
        <v>30</v>
      </c>
      <c r="E11" s="26">
        <v>17</v>
      </c>
      <c r="F11" s="26">
        <v>18</v>
      </c>
      <c r="G11" s="106">
        <v>23</v>
      </c>
      <c r="H11" s="214">
        <v>20</v>
      </c>
      <c r="I11" s="231">
        <v>30</v>
      </c>
      <c r="J11" s="51">
        <v>11</v>
      </c>
      <c r="K11" s="27">
        <v>61</v>
      </c>
      <c r="L11" s="27">
        <v>39</v>
      </c>
      <c r="M11" s="27">
        <v>40</v>
      </c>
      <c r="N11" s="215">
        <v>60</v>
      </c>
      <c r="O11" s="216">
        <v>57</v>
      </c>
      <c r="P11" s="229">
        <v>45</v>
      </c>
      <c r="Q11" s="224">
        <v>13</v>
      </c>
      <c r="R11" s="28">
        <v>23</v>
      </c>
      <c r="S11" s="28">
        <v>17</v>
      </c>
      <c r="T11" s="28">
        <v>16</v>
      </c>
      <c r="U11" s="113">
        <v>20</v>
      </c>
      <c r="V11" s="223">
        <v>17</v>
      </c>
      <c r="W11" s="114">
        <v>19</v>
      </c>
    </row>
    <row r="12" spans="1:23" x14ac:dyDescent="0.3">
      <c r="A12" s="267" t="s">
        <v>17</v>
      </c>
      <c r="B12" s="237" t="s">
        <v>28</v>
      </c>
      <c r="C12" s="241">
        <v>15</v>
      </c>
      <c r="D12" s="26">
        <v>20</v>
      </c>
      <c r="E12" s="26">
        <v>0</v>
      </c>
      <c r="F12" s="26">
        <v>7</v>
      </c>
      <c r="G12" s="106">
        <v>7</v>
      </c>
      <c r="H12" s="214">
        <v>13</v>
      </c>
      <c r="I12" s="231">
        <v>16</v>
      </c>
      <c r="J12" s="51">
        <v>15</v>
      </c>
      <c r="K12" s="27">
        <v>27</v>
      </c>
      <c r="L12" s="27">
        <v>0</v>
      </c>
      <c r="M12" s="27">
        <v>10</v>
      </c>
      <c r="N12" s="215">
        <v>20</v>
      </c>
      <c r="O12" s="216">
        <v>27</v>
      </c>
      <c r="P12" s="229">
        <v>16</v>
      </c>
      <c r="Q12" s="224">
        <v>15</v>
      </c>
      <c r="R12" s="28">
        <v>27</v>
      </c>
      <c r="S12" s="28">
        <v>0</v>
      </c>
      <c r="T12" s="28">
        <v>13</v>
      </c>
      <c r="U12" s="113">
        <v>7</v>
      </c>
      <c r="V12" s="223">
        <v>3</v>
      </c>
      <c r="W12" s="114">
        <v>7</v>
      </c>
    </row>
    <row r="13" spans="1:23" x14ac:dyDescent="0.3">
      <c r="A13" s="267" t="s">
        <v>17</v>
      </c>
      <c r="B13" s="237" t="s">
        <v>29</v>
      </c>
      <c r="C13" s="241">
        <v>160</v>
      </c>
      <c r="D13" s="26">
        <v>173</v>
      </c>
      <c r="E13" s="26">
        <v>91</v>
      </c>
      <c r="F13" s="26">
        <v>78</v>
      </c>
      <c r="G13" s="106">
        <v>61</v>
      </c>
      <c r="H13" s="214">
        <v>119</v>
      </c>
      <c r="I13" s="231">
        <v>133</v>
      </c>
      <c r="J13" s="51">
        <v>262</v>
      </c>
      <c r="K13" s="27">
        <v>236</v>
      </c>
      <c r="L13" s="27">
        <v>115</v>
      </c>
      <c r="M13" s="27">
        <v>151</v>
      </c>
      <c r="N13" s="215">
        <v>131</v>
      </c>
      <c r="O13" s="216">
        <v>167</v>
      </c>
      <c r="P13" s="229">
        <v>223</v>
      </c>
      <c r="Q13" s="224">
        <v>47</v>
      </c>
      <c r="R13" s="28">
        <v>41</v>
      </c>
      <c r="S13" s="28">
        <v>26</v>
      </c>
      <c r="T13" s="28">
        <v>30</v>
      </c>
      <c r="U13" s="113">
        <v>40</v>
      </c>
      <c r="V13" s="223">
        <v>33</v>
      </c>
      <c r="W13" s="114">
        <v>26</v>
      </c>
    </row>
    <row r="14" spans="1:23" x14ac:dyDescent="0.3">
      <c r="A14" s="267" t="s">
        <v>17</v>
      </c>
      <c r="B14" s="237" t="s">
        <v>30</v>
      </c>
      <c r="C14" s="241">
        <v>17</v>
      </c>
      <c r="D14" s="26">
        <v>8</v>
      </c>
      <c r="E14" s="26">
        <v>0</v>
      </c>
      <c r="F14" s="26">
        <v>23</v>
      </c>
      <c r="G14" s="106">
        <v>4</v>
      </c>
      <c r="H14" s="214">
        <v>10</v>
      </c>
      <c r="I14" s="232"/>
      <c r="J14" s="51">
        <v>17</v>
      </c>
      <c r="K14" s="27">
        <v>15</v>
      </c>
      <c r="L14" s="27">
        <v>5</v>
      </c>
      <c r="M14" s="27">
        <v>23</v>
      </c>
      <c r="N14" s="215">
        <v>4</v>
      </c>
      <c r="O14" s="216">
        <v>10</v>
      </c>
      <c r="P14" s="110">
        <v>0</v>
      </c>
      <c r="Q14" s="224">
        <v>12</v>
      </c>
      <c r="R14" s="28">
        <v>15</v>
      </c>
      <c r="S14" s="28">
        <v>0</v>
      </c>
      <c r="T14" s="28">
        <v>6</v>
      </c>
      <c r="U14" s="113">
        <v>9</v>
      </c>
      <c r="V14" s="223">
        <v>1</v>
      </c>
      <c r="W14" s="114">
        <v>0</v>
      </c>
    </row>
    <row r="15" spans="1:23" x14ac:dyDescent="0.3">
      <c r="A15" s="267" t="s">
        <v>17</v>
      </c>
      <c r="B15" s="237" t="s">
        <v>136</v>
      </c>
      <c r="C15" s="241">
        <v>1091</v>
      </c>
      <c r="D15" s="26">
        <v>1055</v>
      </c>
      <c r="E15" s="26">
        <v>981</v>
      </c>
      <c r="F15" s="26">
        <v>789</v>
      </c>
      <c r="G15" s="106">
        <v>681</v>
      </c>
      <c r="H15" s="214">
        <v>999</v>
      </c>
      <c r="I15" s="231">
        <v>1007</v>
      </c>
      <c r="J15" s="51">
        <v>1837</v>
      </c>
      <c r="K15" s="27">
        <v>1954</v>
      </c>
      <c r="L15" s="27">
        <v>1454</v>
      </c>
      <c r="M15" s="27">
        <v>1573</v>
      </c>
      <c r="N15" s="215">
        <v>1705</v>
      </c>
      <c r="O15" s="216">
        <v>1895</v>
      </c>
      <c r="P15" s="229">
        <v>2395</v>
      </c>
      <c r="Q15" s="224">
        <v>692</v>
      </c>
      <c r="R15" s="28">
        <v>636</v>
      </c>
      <c r="S15" s="28">
        <v>503</v>
      </c>
      <c r="T15" s="28">
        <v>491</v>
      </c>
      <c r="U15" s="113">
        <v>423</v>
      </c>
      <c r="V15" s="223">
        <v>553</v>
      </c>
      <c r="W15" s="114">
        <v>514</v>
      </c>
    </row>
    <row r="16" spans="1:23" s="24" customFormat="1" x14ac:dyDescent="0.3">
      <c r="A16" s="267" t="s">
        <v>17</v>
      </c>
      <c r="B16" s="237" t="s">
        <v>32</v>
      </c>
      <c r="C16" s="241">
        <v>35</v>
      </c>
      <c r="D16" s="26">
        <v>31</v>
      </c>
      <c r="E16" s="26">
        <v>11</v>
      </c>
      <c r="F16" s="26">
        <v>11</v>
      </c>
      <c r="G16" s="106">
        <v>28</v>
      </c>
      <c r="H16" s="214">
        <v>21</v>
      </c>
      <c r="I16" s="231">
        <v>42</v>
      </c>
      <c r="J16" s="51">
        <v>42</v>
      </c>
      <c r="K16" s="27">
        <v>41</v>
      </c>
      <c r="L16" s="27">
        <v>20</v>
      </c>
      <c r="M16" s="27">
        <v>60</v>
      </c>
      <c r="N16" s="215">
        <v>39</v>
      </c>
      <c r="O16" s="216">
        <v>31</v>
      </c>
      <c r="P16" s="229">
        <v>53</v>
      </c>
      <c r="Q16" s="224">
        <v>39</v>
      </c>
      <c r="R16" s="28">
        <v>26</v>
      </c>
      <c r="S16" s="28">
        <v>14</v>
      </c>
      <c r="T16" s="28">
        <v>14</v>
      </c>
      <c r="U16" s="113">
        <v>15</v>
      </c>
      <c r="V16" s="223">
        <v>14</v>
      </c>
      <c r="W16" s="114">
        <v>14</v>
      </c>
    </row>
    <row r="17" spans="1:23" s="55" customFormat="1" x14ac:dyDescent="0.3">
      <c r="A17" s="267" t="s">
        <v>17</v>
      </c>
      <c r="B17" s="237" t="s">
        <v>33</v>
      </c>
      <c r="C17" s="241">
        <v>28</v>
      </c>
      <c r="D17" s="26">
        <v>40</v>
      </c>
      <c r="E17" s="26">
        <v>16</v>
      </c>
      <c r="F17" s="26">
        <v>0</v>
      </c>
      <c r="G17" s="106">
        <v>40</v>
      </c>
      <c r="H17" s="214">
        <v>57</v>
      </c>
      <c r="I17" s="231">
        <v>64</v>
      </c>
      <c r="J17" s="51">
        <v>37</v>
      </c>
      <c r="K17" s="27">
        <v>46</v>
      </c>
      <c r="L17" s="27">
        <v>19</v>
      </c>
      <c r="M17" s="27">
        <v>21</v>
      </c>
      <c r="N17" s="215">
        <v>65</v>
      </c>
      <c r="O17" s="216">
        <v>89</v>
      </c>
      <c r="P17" s="229">
        <v>107</v>
      </c>
      <c r="Q17" s="224">
        <v>27</v>
      </c>
      <c r="R17" s="28">
        <v>31</v>
      </c>
      <c r="S17" s="28">
        <v>12</v>
      </c>
      <c r="T17" s="28">
        <v>0</v>
      </c>
      <c r="U17" s="113">
        <v>24</v>
      </c>
      <c r="V17" s="223">
        <v>30</v>
      </c>
      <c r="W17" s="114">
        <v>30</v>
      </c>
    </row>
    <row r="18" spans="1:23" x14ac:dyDescent="0.3">
      <c r="A18" s="267" t="s">
        <v>17</v>
      </c>
      <c r="B18" s="237" t="s">
        <v>34</v>
      </c>
      <c r="C18" s="241">
        <v>146</v>
      </c>
      <c r="D18" s="26">
        <v>193</v>
      </c>
      <c r="E18" s="26">
        <v>29</v>
      </c>
      <c r="F18" s="26">
        <v>109</v>
      </c>
      <c r="G18" s="106">
        <v>112</v>
      </c>
      <c r="H18" s="214">
        <v>108</v>
      </c>
      <c r="I18" s="231">
        <v>153</v>
      </c>
      <c r="J18" s="51">
        <v>151</v>
      </c>
      <c r="K18" s="27">
        <v>200</v>
      </c>
      <c r="L18" s="27">
        <v>38</v>
      </c>
      <c r="M18" s="27">
        <v>110</v>
      </c>
      <c r="N18" s="215">
        <v>151</v>
      </c>
      <c r="O18" s="216">
        <v>41</v>
      </c>
      <c r="P18" s="229">
        <v>268</v>
      </c>
      <c r="Q18" s="224">
        <v>101</v>
      </c>
      <c r="R18" s="28">
        <v>101</v>
      </c>
      <c r="S18" s="28">
        <v>42</v>
      </c>
      <c r="T18" s="28">
        <v>98</v>
      </c>
      <c r="U18" s="113">
        <v>110</v>
      </c>
      <c r="V18" s="223">
        <v>91</v>
      </c>
      <c r="W18" s="114">
        <v>117</v>
      </c>
    </row>
    <row r="19" spans="1:23" s="55" customFormat="1" x14ac:dyDescent="0.3">
      <c r="A19" s="267" t="s">
        <v>17</v>
      </c>
      <c r="B19" s="237" t="s">
        <v>35</v>
      </c>
      <c r="C19" s="241">
        <v>0</v>
      </c>
      <c r="D19" s="26">
        <v>32</v>
      </c>
      <c r="E19" s="26">
        <v>0</v>
      </c>
      <c r="F19" s="26">
        <v>40</v>
      </c>
      <c r="G19" s="106">
        <v>52</v>
      </c>
      <c r="H19" s="214">
        <v>41</v>
      </c>
      <c r="I19" s="231">
        <v>52</v>
      </c>
      <c r="J19" s="51">
        <v>0</v>
      </c>
      <c r="K19" s="27">
        <v>32</v>
      </c>
      <c r="L19" s="27">
        <v>0</v>
      </c>
      <c r="M19" s="27">
        <v>40</v>
      </c>
      <c r="N19" s="215">
        <v>54</v>
      </c>
      <c r="O19" s="216">
        <v>192</v>
      </c>
      <c r="P19" s="229">
        <v>52</v>
      </c>
      <c r="Q19" s="224">
        <v>15</v>
      </c>
      <c r="R19" s="28">
        <v>13</v>
      </c>
      <c r="S19" s="28">
        <v>9</v>
      </c>
      <c r="T19" s="28">
        <v>22</v>
      </c>
      <c r="U19" s="113">
        <v>30</v>
      </c>
      <c r="V19" s="223">
        <v>15</v>
      </c>
      <c r="W19" s="114">
        <v>25</v>
      </c>
    </row>
    <row r="20" spans="1:23" x14ac:dyDescent="0.3">
      <c r="A20" s="267" t="s">
        <v>17</v>
      </c>
      <c r="B20" s="237" t="s">
        <v>36</v>
      </c>
      <c r="C20" s="241">
        <v>33</v>
      </c>
      <c r="D20" s="26">
        <v>32</v>
      </c>
      <c r="E20" s="26">
        <v>37</v>
      </c>
      <c r="F20" s="26">
        <v>47</v>
      </c>
      <c r="G20" s="106">
        <v>37</v>
      </c>
      <c r="H20" s="214">
        <v>52</v>
      </c>
      <c r="I20" s="231">
        <v>42</v>
      </c>
      <c r="J20" s="51">
        <v>34</v>
      </c>
      <c r="K20" s="27">
        <v>47</v>
      </c>
      <c r="L20" s="27">
        <v>60</v>
      </c>
      <c r="M20" s="27">
        <v>61</v>
      </c>
      <c r="N20" s="215">
        <v>64</v>
      </c>
      <c r="O20" s="216">
        <v>97</v>
      </c>
      <c r="P20" s="229">
        <v>63</v>
      </c>
      <c r="Q20" s="224">
        <v>22</v>
      </c>
      <c r="R20" s="28">
        <v>43</v>
      </c>
      <c r="S20" s="28">
        <v>29</v>
      </c>
      <c r="T20" s="28">
        <v>36</v>
      </c>
      <c r="U20" s="113">
        <v>33</v>
      </c>
      <c r="V20" s="223">
        <v>43</v>
      </c>
      <c r="W20" s="114">
        <v>40</v>
      </c>
    </row>
    <row r="21" spans="1:23" x14ac:dyDescent="0.3">
      <c r="A21" s="267" t="s">
        <v>17</v>
      </c>
      <c r="B21" s="237" t="s">
        <v>37</v>
      </c>
      <c r="C21" s="241">
        <v>86</v>
      </c>
      <c r="D21" s="26">
        <v>94</v>
      </c>
      <c r="E21" s="26">
        <v>76</v>
      </c>
      <c r="F21" s="26">
        <v>49</v>
      </c>
      <c r="G21" s="106">
        <v>51</v>
      </c>
      <c r="H21" s="214">
        <v>104</v>
      </c>
      <c r="I21" s="231">
        <v>128</v>
      </c>
      <c r="J21" s="51">
        <f>SUM(86+21)</f>
        <v>107</v>
      </c>
      <c r="K21" s="27">
        <v>105</v>
      </c>
      <c r="L21" s="27">
        <v>76</v>
      </c>
      <c r="M21" s="27">
        <v>79</v>
      </c>
      <c r="N21" s="215">
        <v>78</v>
      </c>
      <c r="O21" s="216">
        <v>144</v>
      </c>
      <c r="P21" s="229">
        <v>144</v>
      </c>
      <c r="Q21" s="224">
        <v>28</v>
      </c>
      <c r="R21" s="28">
        <v>26</v>
      </c>
      <c r="S21" s="28">
        <v>20</v>
      </c>
      <c r="T21" s="28">
        <v>26</v>
      </c>
      <c r="U21" s="113">
        <v>22</v>
      </c>
      <c r="V21" s="223">
        <v>39</v>
      </c>
      <c r="W21" s="114">
        <v>41</v>
      </c>
    </row>
    <row r="22" spans="1:23" s="55" customFormat="1" x14ac:dyDescent="0.3">
      <c r="A22" s="267" t="s">
        <v>17</v>
      </c>
      <c r="B22" s="237" t="s">
        <v>38</v>
      </c>
      <c r="C22" s="241">
        <v>312</v>
      </c>
      <c r="D22" s="26">
        <v>295</v>
      </c>
      <c r="E22" s="26">
        <v>85</v>
      </c>
      <c r="F22" s="26">
        <v>87</v>
      </c>
      <c r="G22" s="106">
        <v>141</v>
      </c>
      <c r="H22" s="214">
        <v>160</v>
      </c>
      <c r="I22" s="231">
        <v>235</v>
      </c>
      <c r="J22" s="51">
        <f>SUM(312+83)</f>
        <v>395</v>
      </c>
      <c r="K22" s="27">
        <v>392</v>
      </c>
      <c r="L22" s="27">
        <v>148</v>
      </c>
      <c r="M22" s="27">
        <v>163</v>
      </c>
      <c r="N22" s="215">
        <v>272</v>
      </c>
      <c r="O22" s="216">
        <v>314</v>
      </c>
      <c r="P22" s="229">
        <v>358</v>
      </c>
      <c r="Q22" s="224">
        <v>161</v>
      </c>
      <c r="R22" s="28">
        <v>187</v>
      </c>
      <c r="S22" s="28">
        <v>59</v>
      </c>
      <c r="T22" s="28">
        <v>60</v>
      </c>
      <c r="U22" s="113">
        <v>86</v>
      </c>
      <c r="V22" s="223">
        <v>65</v>
      </c>
      <c r="W22" s="114">
        <v>79</v>
      </c>
    </row>
    <row r="23" spans="1:23" x14ac:dyDescent="0.3">
      <c r="A23" s="267" t="s">
        <v>17</v>
      </c>
      <c r="B23" s="237" t="s">
        <v>39</v>
      </c>
      <c r="C23" s="241">
        <v>35</v>
      </c>
      <c r="D23" s="26">
        <v>52</v>
      </c>
      <c r="E23" s="26">
        <v>28</v>
      </c>
      <c r="F23" s="26">
        <v>12</v>
      </c>
      <c r="G23" s="106">
        <v>32</v>
      </c>
      <c r="H23" s="214">
        <v>7</v>
      </c>
      <c r="I23" s="231">
        <v>23</v>
      </c>
      <c r="J23" s="51">
        <f>SUM(35+17)</f>
        <v>52</v>
      </c>
      <c r="K23" s="27">
        <v>90</v>
      </c>
      <c r="L23" s="27">
        <v>62</v>
      </c>
      <c r="M23" s="27">
        <v>23</v>
      </c>
      <c r="N23" s="215">
        <v>66</v>
      </c>
      <c r="O23" s="216">
        <v>56</v>
      </c>
      <c r="P23" s="229">
        <v>57</v>
      </c>
      <c r="Q23" s="224">
        <v>22</v>
      </c>
      <c r="R23" s="28">
        <v>14</v>
      </c>
      <c r="S23" s="28">
        <v>20</v>
      </c>
      <c r="T23" s="28">
        <v>14</v>
      </c>
      <c r="U23" s="113">
        <v>20</v>
      </c>
      <c r="V23" s="223">
        <v>2</v>
      </c>
      <c r="W23" s="114">
        <v>21</v>
      </c>
    </row>
    <row r="24" spans="1:23" x14ac:dyDescent="0.3">
      <c r="A24" s="267" t="s">
        <v>17</v>
      </c>
      <c r="B24" s="237" t="s">
        <v>40</v>
      </c>
      <c r="C24" s="241">
        <v>75</v>
      </c>
      <c r="D24" s="26">
        <v>76</v>
      </c>
      <c r="E24" s="26">
        <v>63</v>
      </c>
      <c r="F24" s="26">
        <v>46</v>
      </c>
      <c r="G24" s="106">
        <v>60</v>
      </c>
      <c r="H24" s="214">
        <v>40</v>
      </c>
      <c r="I24" s="231">
        <v>44</v>
      </c>
      <c r="J24" s="51">
        <v>122</v>
      </c>
      <c r="K24" s="27">
        <v>124</v>
      </c>
      <c r="L24" s="27">
        <v>91</v>
      </c>
      <c r="M24" s="27">
        <v>93</v>
      </c>
      <c r="N24" s="215">
        <v>97</v>
      </c>
      <c r="O24" s="216">
        <v>91</v>
      </c>
      <c r="P24" s="229">
        <v>121</v>
      </c>
      <c r="Q24" s="224">
        <v>52</v>
      </c>
      <c r="R24" s="28">
        <v>43</v>
      </c>
      <c r="S24" s="28">
        <v>25</v>
      </c>
      <c r="T24" s="28">
        <v>28</v>
      </c>
      <c r="U24" s="113">
        <v>34</v>
      </c>
      <c r="V24" s="223">
        <v>23</v>
      </c>
      <c r="W24" s="114">
        <v>33</v>
      </c>
    </row>
    <row r="25" spans="1:23" s="55" customFormat="1" x14ac:dyDescent="0.3">
      <c r="A25" s="267" t="s">
        <v>41</v>
      </c>
      <c r="B25" s="236" t="s">
        <v>42</v>
      </c>
      <c r="C25" s="242">
        <v>58</v>
      </c>
      <c r="D25" s="25">
        <v>38</v>
      </c>
      <c r="E25" s="25">
        <v>0</v>
      </c>
      <c r="F25" s="25">
        <v>0</v>
      </c>
      <c r="G25" s="107">
        <v>23</v>
      </c>
      <c r="H25" s="214">
        <v>22</v>
      </c>
      <c r="I25" s="231">
        <v>43</v>
      </c>
      <c r="J25" s="51">
        <f>SUM(58+76)</f>
        <v>134</v>
      </c>
      <c r="K25" s="27">
        <v>87</v>
      </c>
      <c r="L25" s="27">
        <v>3</v>
      </c>
      <c r="M25" s="27">
        <v>0</v>
      </c>
      <c r="N25" s="215">
        <v>40</v>
      </c>
      <c r="O25" s="216">
        <v>92</v>
      </c>
      <c r="P25" s="229">
        <v>100</v>
      </c>
      <c r="Q25" s="224">
        <v>22</v>
      </c>
      <c r="R25" s="28">
        <v>26</v>
      </c>
      <c r="S25" s="28">
        <v>0</v>
      </c>
      <c r="T25" s="28">
        <v>0</v>
      </c>
      <c r="U25" s="113">
        <v>24</v>
      </c>
      <c r="V25" s="223">
        <v>17</v>
      </c>
      <c r="W25" s="114">
        <v>9</v>
      </c>
    </row>
    <row r="26" spans="1:23" x14ac:dyDescent="0.3">
      <c r="A26" s="267" t="s">
        <v>41</v>
      </c>
      <c r="B26" s="237" t="s">
        <v>43</v>
      </c>
      <c r="C26" s="241">
        <v>115</v>
      </c>
      <c r="D26" s="26">
        <v>84</v>
      </c>
      <c r="E26" s="26">
        <v>15</v>
      </c>
      <c r="F26" s="26">
        <v>8</v>
      </c>
      <c r="G26" s="106">
        <v>133</v>
      </c>
      <c r="H26" s="214">
        <v>112</v>
      </c>
      <c r="I26" s="231">
        <v>131</v>
      </c>
      <c r="J26" s="51">
        <v>125</v>
      </c>
      <c r="K26" s="27">
        <v>95</v>
      </c>
      <c r="L26" s="27">
        <v>66</v>
      </c>
      <c r="M26" s="27">
        <v>27</v>
      </c>
      <c r="N26" s="215">
        <v>133</v>
      </c>
      <c r="O26" s="216">
        <v>193</v>
      </c>
      <c r="P26" s="229">
        <v>173</v>
      </c>
      <c r="Q26" s="224">
        <v>14</v>
      </c>
      <c r="R26" s="28">
        <v>14</v>
      </c>
      <c r="S26" s="28">
        <v>11</v>
      </c>
      <c r="T26" s="28">
        <v>12</v>
      </c>
      <c r="U26" s="113">
        <v>13</v>
      </c>
      <c r="V26" s="223">
        <v>11</v>
      </c>
      <c r="W26" s="114">
        <v>20</v>
      </c>
    </row>
    <row r="27" spans="1:23" s="55" customFormat="1" x14ac:dyDescent="0.3">
      <c r="A27" s="267" t="s">
        <v>41</v>
      </c>
      <c r="B27" s="237" t="s">
        <v>44</v>
      </c>
      <c r="C27" s="241">
        <v>76</v>
      </c>
      <c r="D27" s="26">
        <v>57</v>
      </c>
      <c r="E27" s="26">
        <v>17</v>
      </c>
      <c r="F27" s="26">
        <v>31</v>
      </c>
      <c r="G27" s="106">
        <v>30</v>
      </c>
      <c r="H27" s="214">
        <v>75</v>
      </c>
      <c r="I27" s="231">
        <v>118</v>
      </c>
      <c r="J27" s="51">
        <f>SUM(76+63)</f>
        <v>139</v>
      </c>
      <c r="K27" s="27">
        <v>107</v>
      </c>
      <c r="L27" s="27">
        <v>63</v>
      </c>
      <c r="M27" s="27">
        <v>65</v>
      </c>
      <c r="N27" s="215">
        <v>47</v>
      </c>
      <c r="O27" s="216">
        <v>112</v>
      </c>
      <c r="P27" s="229">
        <v>160</v>
      </c>
      <c r="Q27" s="224">
        <v>34</v>
      </c>
      <c r="R27" s="28">
        <v>35</v>
      </c>
      <c r="S27" s="28">
        <v>30</v>
      </c>
      <c r="T27" s="28">
        <v>35</v>
      </c>
      <c r="U27" s="113">
        <v>33</v>
      </c>
      <c r="V27" s="223">
        <v>38</v>
      </c>
      <c r="W27" s="114">
        <v>32</v>
      </c>
    </row>
    <row r="28" spans="1:23" x14ac:dyDescent="0.3">
      <c r="A28" s="268" t="s">
        <v>41</v>
      </c>
      <c r="B28" s="236" t="s">
        <v>45</v>
      </c>
      <c r="C28" s="241">
        <v>81</v>
      </c>
      <c r="D28" s="26">
        <v>94</v>
      </c>
      <c r="E28" s="26">
        <v>78</v>
      </c>
      <c r="F28" s="26">
        <v>155</v>
      </c>
      <c r="G28" s="106">
        <v>195</v>
      </c>
      <c r="H28" s="214">
        <v>188</v>
      </c>
      <c r="I28" s="231">
        <v>210</v>
      </c>
      <c r="J28" s="51">
        <v>90</v>
      </c>
      <c r="K28" s="27">
        <v>141</v>
      </c>
      <c r="L28" s="27">
        <v>107</v>
      </c>
      <c r="M28" s="27">
        <v>216</v>
      </c>
      <c r="N28" s="215">
        <v>221</v>
      </c>
      <c r="O28" s="216">
        <v>221</v>
      </c>
      <c r="P28" s="229">
        <v>279</v>
      </c>
      <c r="Q28" s="224">
        <v>52</v>
      </c>
      <c r="R28" s="28">
        <v>63</v>
      </c>
      <c r="S28" s="28">
        <v>35</v>
      </c>
      <c r="T28" s="28">
        <v>57</v>
      </c>
      <c r="U28" s="113">
        <v>88</v>
      </c>
      <c r="V28" s="223">
        <v>102</v>
      </c>
      <c r="W28" s="114">
        <v>89</v>
      </c>
    </row>
    <row r="29" spans="1:23" x14ac:dyDescent="0.3">
      <c r="A29" s="267" t="s">
        <v>41</v>
      </c>
      <c r="B29" s="236" t="s">
        <v>46</v>
      </c>
      <c r="C29" s="108">
        <v>58</v>
      </c>
      <c r="D29" s="57">
        <v>29</v>
      </c>
      <c r="E29" s="57">
        <v>0</v>
      </c>
      <c r="F29" s="57">
        <v>0</v>
      </c>
      <c r="G29" s="58">
        <v>0</v>
      </c>
      <c r="H29" s="214">
        <v>53</v>
      </c>
      <c r="I29" s="231">
        <v>29</v>
      </c>
      <c r="J29" s="51">
        <v>58</v>
      </c>
      <c r="K29" s="27">
        <v>29</v>
      </c>
      <c r="L29" s="27">
        <v>3</v>
      </c>
      <c r="M29" s="27">
        <v>0</v>
      </c>
      <c r="N29" s="215">
        <v>0</v>
      </c>
      <c r="O29" s="216">
        <v>94</v>
      </c>
      <c r="P29" s="229">
        <v>38</v>
      </c>
      <c r="Q29" s="224">
        <v>9</v>
      </c>
      <c r="R29" s="28">
        <v>11</v>
      </c>
      <c r="S29" s="28">
        <v>0</v>
      </c>
      <c r="T29" s="28">
        <v>0</v>
      </c>
      <c r="U29" s="113">
        <v>4</v>
      </c>
      <c r="V29" s="223">
        <v>10</v>
      </c>
      <c r="W29" s="114">
        <v>16</v>
      </c>
    </row>
    <row r="30" spans="1:23" x14ac:dyDescent="0.3">
      <c r="A30" s="267" t="s">
        <v>41</v>
      </c>
      <c r="B30" s="237" t="s">
        <v>47</v>
      </c>
      <c r="C30" s="241">
        <v>29</v>
      </c>
      <c r="D30" s="26">
        <v>33</v>
      </c>
      <c r="E30" s="26">
        <v>19</v>
      </c>
      <c r="F30" s="26">
        <v>25</v>
      </c>
      <c r="G30" s="106">
        <v>43</v>
      </c>
      <c r="H30" s="214">
        <v>38</v>
      </c>
      <c r="I30" s="231">
        <v>50</v>
      </c>
      <c r="J30" s="51">
        <v>39</v>
      </c>
      <c r="K30" s="27">
        <v>42</v>
      </c>
      <c r="L30" s="27">
        <v>22</v>
      </c>
      <c r="M30" s="27">
        <v>30</v>
      </c>
      <c r="N30" s="215">
        <v>45</v>
      </c>
      <c r="O30" s="216">
        <v>39</v>
      </c>
      <c r="P30" s="229">
        <v>50</v>
      </c>
      <c r="Q30" s="224">
        <v>12</v>
      </c>
      <c r="R30" s="28">
        <v>4</v>
      </c>
      <c r="S30" s="28">
        <v>4</v>
      </c>
      <c r="T30" s="28">
        <v>1</v>
      </c>
      <c r="U30" s="113">
        <v>11</v>
      </c>
      <c r="V30" s="223">
        <v>6</v>
      </c>
      <c r="W30" s="114">
        <v>6</v>
      </c>
    </row>
    <row r="31" spans="1:23" x14ac:dyDescent="0.3">
      <c r="A31" s="267" t="s">
        <v>41</v>
      </c>
      <c r="B31" s="237" t="s">
        <v>48</v>
      </c>
      <c r="C31" s="241">
        <v>57</v>
      </c>
      <c r="D31" s="26">
        <v>60</v>
      </c>
      <c r="E31" s="26">
        <v>54</v>
      </c>
      <c r="F31" s="26">
        <v>29</v>
      </c>
      <c r="G31" s="106">
        <v>52</v>
      </c>
      <c r="H31" s="214">
        <v>73</v>
      </c>
      <c r="I31" s="231">
        <v>78</v>
      </c>
      <c r="J31" s="51">
        <v>78</v>
      </c>
      <c r="K31" s="27">
        <v>73</v>
      </c>
      <c r="L31" s="27">
        <v>79</v>
      </c>
      <c r="M31" s="27">
        <v>73</v>
      </c>
      <c r="N31" s="215">
        <v>97</v>
      </c>
      <c r="O31" s="216">
        <v>136</v>
      </c>
      <c r="P31" s="229">
        <v>163</v>
      </c>
      <c r="Q31" s="224">
        <v>25</v>
      </c>
      <c r="R31" s="28">
        <v>32</v>
      </c>
      <c r="S31" s="28">
        <v>19</v>
      </c>
      <c r="T31" s="28">
        <v>25</v>
      </c>
      <c r="U31" s="113">
        <v>49</v>
      </c>
      <c r="V31" s="223">
        <v>18</v>
      </c>
      <c r="W31" s="114">
        <v>33</v>
      </c>
    </row>
    <row r="32" spans="1:23" x14ac:dyDescent="0.3">
      <c r="A32" s="267" t="s">
        <v>41</v>
      </c>
      <c r="B32" s="237" t="s">
        <v>49</v>
      </c>
      <c r="C32" s="241">
        <v>61</v>
      </c>
      <c r="D32" s="26">
        <v>109</v>
      </c>
      <c r="E32" s="26">
        <v>84</v>
      </c>
      <c r="F32" s="26">
        <v>63</v>
      </c>
      <c r="G32" s="106">
        <v>79</v>
      </c>
      <c r="H32" s="214">
        <v>86</v>
      </c>
      <c r="I32" s="231">
        <v>66</v>
      </c>
      <c r="J32" s="51">
        <v>61</v>
      </c>
      <c r="K32" s="27">
        <v>110</v>
      </c>
      <c r="L32" s="27">
        <v>87</v>
      </c>
      <c r="M32" s="27">
        <v>67</v>
      </c>
      <c r="N32" s="215">
        <v>81</v>
      </c>
      <c r="O32" s="216">
        <v>86</v>
      </c>
      <c r="P32" s="229">
        <v>105</v>
      </c>
      <c r="Q32" s="224">
        <v>43</v>
      </c>
      <c r="R32" s="28">
        <v>28</v>
      </c>
      <c r="S32" s="28">
        <v>35</v>
      </c>
      <c r="T32" s="28">
        <v>41</v>
      </c>
      <c r="U32" s="113">
        <v>35</v>
      </c>
      <c r="V32" s="223">
        <v>20</v>
      </c>
      <c r="W32" s="114">
        <v>27</v>
      </c>
    </row>
    <row r="33" spans="1:23" x14ac:dyDescent="0.3">
      <c r="A33" s="267" t="s">
        <v>41</v>
      </c>
      <c r="B33" s="237" t="s">
        <v>50</v>
      </c>
      <c r="C33" s="241">
        <v>17</v>
      </c>
      <c r="D33" s="26">
        <v>28</v>
      </c>
      <c r="E33" s="26">
        <v>16</v>
      </c>
      <c r="F33" s="26">
        <v>27</v>
      </c>
      <c r="G33" s="292">
        <v>41</v>
      </c>
      <c r="H33" s="293">
        <v>42</v>
      </c>
      <c r="I33" s="231">
        <v>64</v>
      </c>
      <c r="J33" s="51">
        <v>19</v>
      </c>
      <c r="K33" s="27">
        <v>28</v>
      </c>
      <c r="L33" s="27">
        <v>16</v>
      </c>
      <c r="M33" s="27">
        <v>27</v>
      </c>
      <c r="N33" s="215">
        <v>44</v>
      </c>
      <c r="O33" s="216">
        <v>42</v>
      </c>
      <c r="P33" s="229">
        <v>64</v>
      </c>
      <c r="Q33" s="224">
        <v>6</v>
      </c>
      <c r="R33" s="28">
        <v>25</v>
      </c>
      <c r="S33" s="28">
        <v>10</v>
      </c>
      <c r="T33" s="28">
        <v>14</v>
      </c>
      <c r="U33" s="113">
        <v>20</v>
      </c>
      <c r="V33" s="223">
        <v>13</v>
      </c>
      <c r="W33" s="114">
        <v>17</v>
      </c>
    </row>
    <row r="34" spans="1:23" x14ac:dyDescent="0.3">
      <c r="A34" s="266" t="s">
        <v>41</v>
      </c>
      <c r="B34" s="237" t="s">
        <v>51</v>
      </c>
      <c r="C34" s="241">
        <v>59</v>
      </c>
      <c r="D34" s="26">
        <v>58</v>
      </c>
      <c r="E34" s="26">
        <v>33</v>
      </c>
      <c r="F34" s="26">
        <v>54</v>
      </c>
      <c r="G34" s="106">
        <v>81</v>
      </c>
      <c r="H34" s="214">
        <v>82</v>
      </c>
      <c r="I34" s="231">
        <v>99</v>
      </c>
      <c r="J34" s="51">
        <v>61</v>
      </c>
      <c r="K34" s="27">
        <v>66</v>
      </c>
      <c r="L34" s="27">
        <v>38</v>
      </c>
      <c r="M34" s="27">
        <v>54</v>
      </c>
      <c r="N34" s="215">
        <v>91</v>
      </c>
      <c r="O34" s="216">
        <v>97</v>
      </c>
      <c r="P34" s="229">
        <v>114</v>
      </c>
      <c r="Q34" s="224">
        <v>23</v>
      </c>
      <c r="R34" s="28">
        <v>29</v>
      </c>
      <c r="S34" s="28">
        <v>17</v>
      </c>
      <c r="T34" s="28">
        <v>20</v>
      </c>
      <c r="U34" s="113">
        <v>36</v>
      </c>
      <c r="V34" s="223">
        <v>43</v>
      </c>
      <c r="W34" s="114">
        <v>42</v>
      </c>
    </row>
    <row r="35" spans="1:23" x14ac:dyDescent="0.3">
      <c r="A35" s="267" t="s">
        <v>41</v>
      </c>
      <c r="B35" s="237" t="s">
        <v>52</v>
      </c>
      <c r="C35" s="241">
        <v>34</v>
      </c>
      <c r="D35" s="26">
        <v>64</v>
      </c>
      <c r="E35" s="26">
        <v>9</v>
      </c>
      <c r="F35" s="26">
        <v>32</v>
      </c>
      <c r="G35" s="106">
        <v>28</v>
      </c>
      <c r="H35" s="214">
        <v>81</v>
      </c>
      <c r="I35" s="231">
        <v>74</v>
      </c>
      <c r="J35" s="51">
        <f>+SUM(34+23)</f>
        <v>57</v>
      </c>
      <c r="K35" s="27">
        <v>91</v>
      </c>
      <c r="L35" s="27">
        <v>9</v>
      </c>
      <c r="M35" s="27">
        <v>36</v>
      </c>
      <c r="N35" s="215">
        <v>30</v>
      </c>
      <c r="O35" s="216">
        <v>85</v>
      </c>
      <c r="P35" s="229">
        <v>76</v>
      </c>
      <c r="Q35" s="224">
        <v>35</v>
      </c>
      <c r="R35" s="28">
        <v>35</v>
      </c>
      <c r="S35" s="28">
        <v>24</v>
      </c>
      <c r="T35" s="28">
        <v>19</v>
      </c>
      <c r="U35" s="113">
        <v>13</v>
      </c>
      <c r="V35" s="223">
        <v>29</v>
      </c>
      <c r="W35" s="114">
        <v>28</v>
      </c>
    </row>
    <row r="36" spans="1:23" x14ac:dyDescent="0.3">
      <c r="A36" s="267" t="s">
        <v>41</v>
      </c>
      <c r="B36" s="237" t="s">
        <v>53</v>
      </c>
      <c r="C36" s="241">
        <v>230</v>
      </c>
      <c r="D36" s="26">
        <v>172</v>
      </c>
      <c r="E36" s="26">
        <v>54</v>
      </c>
      <c r="F36" s="26">
        <v>71</v>
      </c>
      <c r="G36" s="106">
        <v>102</v>
      </c>
      <c r="H36" s="214">
        <v>208</v>
      </c>
      <c r="I36" s="231">
        <v>252</v>
      </c>
      <c r="J36" s="51">
        <v>247</v>
      </c>
      <c r="K36" s="27">
        <v>259</v>
      </c>
      <c r="L36" s="27">
        <v>80</v>
      </c>
      <c r="M36" s="27">
        <v>107</v>
      </c>
      <c r="N36" s="215">
        <v>114</v>
      </c>
      <c r="O36" s="216">
        <v>227</v>
      </c>
      <c r="P36" s="229">
        <v>285</v>
      </c>
      <c r="Q36" s="224">
        <v>60</v>
      </c>
      <c r="R36" s="28">
        <v>78</v>
      </c>
      <c r="S36" s="28">
        <v>44</v>
      </c>
      <c r="T36" s="28">
        <v>59</v>
      </c>
      <c r="U36" s="113">
        <v>48</v>
      </c>
      <c r="V36" s="223">
        <v>73</v>
      </c>
      <c r="W36" s="114">
        <v>60</v>
      </c>
    </row>
    <row r="37" spans="1:23" x14ac:dyDescent="0.3">
      <c r="A37" s="267" t="s">
        <v>41</v>
      </c>
      <c r="B37" s="237" t="s">
        <v>54</v>
      </c>
      <c r="C37" s="241">
        <v>78</v>
      </c>
      <c r="D37" s="26">
        <v>88</v>
      </c>
      <c r="E37" s="26">
        <v>76</v>
      </c>
      <c r="F37" s="26">
        <v>109</v>
      </c>
      <c r="G37" s="106">
        <v>72</v>
      </c>
      <c r="H37" s="214">
        <v>101</v>
      </c>
      <c r="I37" s="231">
        <v>156</v>
      </c>
      <c r="J37" s="51">
        <f>SUM(78+65)</f>
        <v>143</v>
      </c>
      <c r="K37" s="27">
        <v>129</v>
      </c>
      <c r="L37" s="27">
        <v>116</v>
      </c>
      <c r="M37" s="27">
        <v>129</v>
      </c>
      <c r="N37" s="215">
        <v>99</v>
      </c>
      <c r="O37" s="216">
        <v>160</v>
      </c>
      <c r="P37" s="229">
        <v>249</v>
      </c>
      <c r="Q37" s="224">
        <v>49</v>
      </c>
      <c r="R37" s="28">
        <v>38</v>
      </c>
      <c r="S37" s="28">
        <v>41</v>
      </c>
      <c r="T37" s="28">
        <v>39</v>
      </c>
      <c r="U37" s="113">
        <v>51</v>
      </c>
      <c r="V37" s="223">
        <v>43</v>
      </c>
      <c r="W37" s="114">
        <v>39</v>
      </c>
    </row>
    <row r="38" spans="1:23" x14ac:dyDescent="0.3">
      <c r="A38" s="267" t="s">
        <v>41</v>
      </c>
      <c r="B38" s="237" t="s">
        <v>55</v>
      </c>
      <c r="C38" s="241">
        <v>30</v>
      </c>
      <c r="D38" s="26">
        <v>35</v>
      </c>
      <c r="E38" s="26">
        <v>20</v>
      </c>
      <c r="F38" s="26">
        <v>30</v>
      </c>
      <c r="G38" s="106">
        <v>8</v>
      </c>
      <c r="H38" s="214">
        <v>66</v>
      </c>
      <c r="I38" s="231">
        <v>43</v>
      </c>
      <c r="J38" s="51">
        <v>32</v>
      </c>
      <c r="K38" s="27">
        <v>35</v>
      </c>
      <c r="L38" s="27">
        <v>22</v>
      </c>
      <c r="M38" s="27">
        <v>33</v>
      </c>
      <c r="N38" s="215">
        <v>8</v>
      </c>
      <c r="O38" s="216">
        <v>66</v>
      </c>
      <c r="P38" s="229">
        <v>63</v>
      </c>
      <c r="Q38" s="224">
        <v>6</v>
      </c>
      <c r="R38" s="28">
        <v>19</v>
      </c>
      <c r="S38" s="28">
        <v>2</v>
      </c>
      <c r="T38" s="28">
        <v>10</v>
      </c>
      <c r="U38" s="113">
        <v>13</v>
      </c>
      <c r="V38" s="223">
        <v>27</v>
      </c>
      <c r="W38" s="114">
        <v>36</v>
      </c>
    </row>
    <row r="39" spans="1:23" x14ac:dyDescent="0.3">
      <c r="A39" s="267" t="s">
        <v>41</v>
      </c>
      <c r="B39" s="237" t="s">
        <v>56</v>
      </c>
      <c r="C39" s="241">
        <v>49</v>
      </c>
      <c r="D39" s="26">
        <v>39</v>
      </c>
      <c r="E39" s="26">
        <v>30</v>
      </c>
      <c r="F39" s="26">
        <v>24</v>
      </c>
      <c r="G39" s="106">
        <v>49</v>
      </c>
      <c r="H39" s="214">
        <v>39</v>
      </c>
      <c r="I39" s="231">
        <v>55</v>
      </c>
      <c r="J39" s="51">
        <f>SUM(49+25)</f>
        <v>74</v>
      </c>
      <c r="K39" s="27">
        <v>62</v>
      </c>
      <c r="L39" s="27">
        <v>49</v>
      </c>
      <c r="M39" s="27">
        <v>33</v>
      </c>
      <c r="N39" s="215">
        <v>66</v>
      </c>
      <c r="O39" s="216">
        <v>56</v>
      </c>
      <c r="P39" s="229">
        <v>72</v>
      </c>
      <c r="Q39" s="224">
        <v>27</v>
      </c>
      <c r="R39" s="28">
        <v>25</v>
      </c>
      <c r="S39" s="28">
        <v>24</v>
      </c>
      <c r="T39" s="28">
        <v>18</v>
      </c>
      <c r="U39" s="113">
        <v>20</v>
      </c>
      <c r="V39" s="223">
        <v>15</v>
      </c>
      <c r="W39" s="114">
        <v>31</v>
      </c>
    </row>
    <row r="40" spans="1:23" x14ac:dyDescent="0.3">
      <c r="A40" s="267" t="s">
        <v>41</v>
      </c>
      <c r="B40" s="237" t="s">
        <v>57</v>
      </c>
      <c r="C40" s="241">
        <v>0</v>
      </c>
      <c r="D40" s="26">
        <v>12</v>
      </c>
      <c r="E40" s="26">
        <v>12</v>
      </c>
      <c r="F40" s="26">
        <v>34</v>
      </c>
      <c r="G40" s="106">
        <v>50</v>
      </c>
      <c r="H40" s="214">
        <v>48</v>
      </c>
      <c r="I40" s="231">
        <v>56</v>
      </c>
      <c r="J40" s="51">
        <v>0</v>
      </c>
      <c r="K40" s="27">
        <v>13</v>
      </c>
      <c r="L40" s="27">
        <v>13</v>
      </c>
      <c r="M40" s="27">
        <v>46</v>
      </c>
      <c r="N40" s="215">
        <v>58</v>
      </c>
      <c r="O40" s="216">
        <v>95</v>
      </c>
      <c r="P40" s="229">
        <v>99</v>
      </c>
      <c r="Q40" s="224">
        <v>0</v>
      </c>
      <c r="R40" s="28">
        <v>11</v>
      </c>
      <c r="S40" s="28">
        <v>6</v>
      </c>
      <c r="T40" s="28">
        <v>22</v>
      </c>
      <c r="U40" s="113">
        <v>11</v>
      </c>
      <c r="V40" s="223">
        <v>3</v>
      </c>
      <c r="W40" s="114">
        <v>9</v>
      </c>
    </row>
    <row r="41" spans="1:23" x14ac:dyDescent="0.3">
      <c r="A41" s="266" t="s">
        <v>41</v>
      </c>
      <c r="B41" s="237" t="s">
        <v>58</v>
      </c>
      <c r="C41" s="241">
        <v>134</v>
      </c>
      <c r="D41" s="26">
        <v>115</v>
      </c>
      <c r="E41" s="26">
        <v>44</v>
      </c>
      <c r="F41" s="26">
        <v>65</v>
      </c>
      <c r="G41" s="106">
        <v>129</v>
      </c>
      <c r="H41" s="214">
        <v>142</v>
      </c>
      <c r="I41" s="231">
        <v>203</v>
      </c>
      <c r="J41" s="51">
        <f>SUM(134+16)</f>
        <v>150</v>
      </c>
      <c r="K41" s="27">
        <v>142</v>
      </c>
      <c r="L41" s="27">
        <v>76</v>
      </c>
      <c r="M41" s="27">
        <v>86</v>
      </c>
      <c r="N41" s="215">
        <v>144</v>
      </c>
      <c r="O41" s="216">
        <v>153</v>
      </c>
      <c r="P41" s="229">
        <v>229</v>
      </c>
      <c r="Q41" s="224">
        <v>111</v>
      </c>
      <c r="R41" s="28">
        <v>96</v>
      </c>
      <c r="S41" s="28">
        <v>33</v>
      </c>
      <c r="T41" s="28">
        <v>29</v>
      </c>
      <c r="U41" s="113">
        <v>100</v>
      </c>
      <c r="V41" s="223">
        <v>110</v>
      </c>
      <c r="W41" s="114">
        <v>93</v>
      </c>
    </row>
    <row r="42" spans="1:23" s="55" customFormat="1" x14ac:dyDescent="0.3">
      <c r="A42" s="266" t="s">
        <v>41</v>
      </c>
      <c r="B42" s="237" t="s">
        <v>59</v>
      </c>
      <c r="C42" s="241">
        <v>88</v>
      </c>
      <c r="D42" s="26">
        <v>109</v>
      </c>
      <c r="E42" s="26">
        <v>100</v>
      </c>
      <c r="F42" s="26">
        <v>69</v>
      </c>
      <c r="G42" s="106">
        <v>107</v>
      </c>
      <c r="H42" s="214">
        <v>120</v>
      </c>
      <c r="I42" s="231">
        <v>184</v>
      </c>
      <c r="J42" s="51">
        <f>SUM(88+55)</f>
        <v>143</v>
      </c>
      <c r="K42" s="27">
        <v>128</v>
      </c>
      <c r="L42" s="27">
        <v>119</v>
      </c>
      <c r="M42" s="27">
        <v>96</v>
      </c>
      <c r="N42" s="215">
        <v>134</v>
      </c>
      <c r="O42" s="216">
        <v>290</v>
      </c>
      <c r="P42" s="229">
        <v>193</v>
      </c>
      <c r="Q42" s="224">
        <v>56</v>
      </c>
      <c r="R42" s="28">
        <v>42</v>
      </c>
      <c r="S42" s="28">
        <v>43</v>
      </c>
      <c r="T42" s="28">
        <v>34</v>
      </c>
      <c r="U42" s="113">
        <v>37</v>
      </c>
      <c r="V42" s="223">
        <v>44</v>
      </c>
      <c r="W42" s="114">
        <v>56</v>
      </c>
    </row>
    <row r="43" spans="1:23" x14ac:dyDescent="0.3">
      <c r="A43" s="266" t="s">
        <v>41</v>
      </c>
      <c r="B43" s="237" t="s">
        <v>60</v>
      </c>
      <c r="C43" s="241">
        <v>239</v>
      </c>
      <c r="D43" s="26">
        <v>264</v>
      </c>
      <c r="E43" s="26">
        <v>145</v>
      </c>
      <c r="F43" s="26">
        <v>126</v>
      </c>
      <c r="G43" s="106">
        <v>223</v>
      </c>
      <c r="H43" s="214">
        <v>184</v>
      </c>
      <c r="I43" s="231">
        <v>265</v>
      </c>
      <c r="J43" s="51">
        <f>SUM(239+346)</f>
        <v>585</v>
      </c>
      <c r="K43" s="27">
        <v>294</v>
      </c>
      <c r="L43" s="27">
        <v>212</v>
      </c>
      <c r="M43" s="27">
        <v>198</v>
      </c>
      <c r="N43" s="215">
        <v>286</v>
      </c>
      <c r="O43" s="216">
        <v>159</v>
      </c>
      <c r="P43" s="229">
        <v>445</v>
      </c>
      <c r="Q43" s="224">
        <v>149</v>
      </c>
      <c r="R43" s="28">
        <v>149</v>
      </c>
      <c r="S43" s="28">
        <v>92</v>
      </c>
      <c r="T43" s="28">
        <v>61</v>
      </c>
      <c r="U43" s="113">
        <v>78</v>
      </c>
      <c r="V43" s="223">
        <v>103</v>
      </c>
      <c r="W43" s="114">
        <v>129</v>
      </c>
    </row>
    <row r="44" spans="1:23" x14ac:dyDescent="0.3">
      <c r="A44" s="266" t="s">
        <v>41</v>
      </c>
      <c r="B44" s="283" t="s">
        <v>61</v>
      </c>
      <c r="C44" s="241">
        <v>0</v>
      </c>
      <c r="D44" s="26">
        <v>0</v>
      </c>
      <c r="E44" s="26">
        <v>0</v>
      </c>
      <c r="F44" s="26">
        <v>0</v>
      </c>
      <c r="G44" s="291">
        <v>0</v>
      </c>
      <c r="H44" s="291">
        <v>0</v>
      </c>
      <c r="I44" s="231">
        <v>33</v>
      </c>
      <c r="J44" s="51">
        <v>0</v>
      </c>
      <c r="K44" s="27">
        <v>0</v>
      </c>
      <c r="L44" s="27">
        <v>0</v>
      </c>
      <c r="M44" s="27">
        <v>0</v>
      </c>
      <c r="N44" s="27">
        <v>0</v>
      </c>
      <c r="O44" s="27">
        <v>0</v>
      </c>
      <c r="P44" s="229">
        <v>34</v>
      </c>
      <c r="Q44" s="224">
        <v>0</v>
      </c>
      <c r="R44" s="28">
        <v>0</v>
      </c>
      <c r="S44" s="28">
        <v>0</v>
      </c>
      <c r="T44" s="28">
        <v>0</v>
      </c>
      <c r="U44" s="28">
        <v>0</v>
      </c>
      <c r="V44" s="28">
        <v>0</v>
      </c>
      <c r="W44" s="114">
        <v>13</v>
      </c>
    </row>
    <row r="45" spans="1:23" s="55" customFormat="1" x14ac:dyDescent="0.3">
      <c r="A45" s="267" t="s">
        <v>41</v>
      </c>
      <c r="B45" s="237" t="s">
        <v>62</v>
      </c>
      <c r="C45" s="241">
        <v>228</v>
      </c>
      <c r="D45" s="26">
        <v>160</v>
      </c>
      <c r="E45" s="26">
        <v>70</v>
      </c>
      <c r="F45" s="26">
        <v>34</v>
      </c>
      <c r="G45" s="106">
        <v>133</v>
      </c>
      <c r="H45" s="214">
        <v>146</v>
      </c>
      <c r="I45" s="231">
        <v>186</v>
      </c>
      <c r="J45" s="51">
        <f>SUM(228+146)</f>
        <v>374</v>
      </c>
      <c r="K45" s="27">
        <v>300</v>
      </c>
      <c r="L45" s="27">
        <v>240</v>
      </c>
      <c r="M45" s="27">
        <v>110</v>
      </c>
      <c r="N45" s="215">
        <v>307</v>
      </c>
      <c r="O45" s="216">
        <v>317</v>
      </c>
      <c r="P45" s="229">
        <v>415</v>
      </c>
      <c r="Q45" s="224">
        <v>90</v>
      </c>
      <c r="R45" s="28">
        <v>76</v>
      </c>
      <c r="S45" s="28">
        <v>52</v>
      </c>
      <c r="T45" s="28">
        <v>39</v>
      </c>
      <c r="U45" s="113">
        <v>63</v>
      </c>
      <c r="V45" s="223">
        <v>66</v>
      </c>
      <c r="W45" s="114">
        <v>64</v>
      </c>
    </row>
    <row r="46" spans="1:23" x14ac:dyDescent="0.3">
      <c r="A46" s="267" t="s">
        <v>41</v>
      </c>
      <c r="B46" s="237" t="s">
        <v>63</v>
      </c>
      <c r="C46" s="241">
        <v>208</v>
      </c>
      <c r="D46" s="26">
        <v>206</v>
      </c>
      <c r="E46" s="26">
        <v>121</v>
      </c>
      <c r="F46" s="26">
        <v>150</v>
      </c>
      <c r="G46" s="106">
        <v>161</v>
      </c>
      <c r="H46" s="214">
        <v>238</v>
      </c>
      <c r="I46" s="231">
        <v>198</v>
      </c>
      <c r="J46" s="51">
        <f>SUM(208+69)</f>
        <v>277</v>
      </c>
      <c r="K46" s="27">
        <v>290</v>
      </c>
      <c r="L46" s="27">
        <v>212</v>
      </c>
      <c r="M46" s="27">
        <v>220</v>
      </c>
      <c r="N46" s="215">
        <v>220</v>
      </c>
      <c r="O46" s="216">
        <v>333</v>
      </c>
      <c r="P46" s="229">
        <v>311</v>
      </c>
      <c r="Q46" s="224">
        <v>91</v>
      </c>
      <c r="R46" s="28">
        <v>98</v>
      </c>
      <c r="S46" s="28">
        <v>98</v>
      </c>
      <c r="T46" s="28">
        <v>73</v>
      </c>
      <c r="U46" s="113">
        <v>72</v>
      </c>
      <c r="V46" s="223">
        <v>75</v>
      </c>
      <c r="W46" s="114">
        <v>76</v>
      </c>
    </row>
    <row r="47" spans="1:23" x14ac:dyDescent="0.3">
      <c r="A47" s="266" t="s">
        <v>65</v>
      </c>
      <c r="B47" s="237" t="s">
        <v>66</v>
      </c>
      <c r="C47" s="241">
        <v>34</v>
      </c>
      <c r="D47" s="26">
        <v>47</v>
      </c>
      <c r="E47" s="26">
        <v>32</v>
      </c>
      <c r="F47" s="26">
        <v>57</v>
      </c>
      <c r="G47" s="106">
        <v>115</v>
      </c>
      <c r="H47" s="214">
        <v>154</v>
      </c>
      <c r="I47" s="231">
        <v>108</v>
      </c>
      <c r="J47" s="51">
        <f>SUM(34+84)</f>
        <v>118</v>
      </c>
      <c r="K47" s="27">
        <v>86</v>
      </c>
      <c r="L47" s="27">
        <v>74</v>
      </c>
      <c r="M47" s="27">
        <v>123</v>
      </c>
      <c r="N47" s="215">
        <v>206</v>
      </c>
      <c r="O47" s="216">
        <v>227</v>
      </c>
      <c r="P47" s="229">
        <v>199</v>
      </c>
      <c r="Q47" s="224">
        <v>51</v>
      </c>
      <c r="R47" s="28">
        <v>42</v>
      </c>
      <c r="S47" s="28">
        <v>36</v>
      </c>
      <c r="T47" s="28">
        <v>18</v>
      </c>
      <c r="U47" s="113">
        <v>47</v>
      </c>
      <c r="V47" s="223">
        <v>58</v>
      </c>
      <c r="W47" s="114">
        <v>41</v>
      </c>
    </row>
    <row r="48" spans="1:23" x14ac:dyDescent="0.3">
      <c r="A48" s="266" t="s">
        <v>65</v>
      </c>
      <c r="B48" s="237" t="s">
        <v>67</v>
      </c>
      <c r="C48" s="241">
        <v>0</v>
      </c>
      <c r="D48" s="26">
        <v>0</v>
      </c>
      <c r="E48" s="26">
        <v>29</v>
      </c>
      <c r="F48" s="26">
        <v>26</v>
      </c>
      <c r="G48" s="106">
        <v>27</v>
      </c>
      <c r="H48" s="214">
        <v>38</v>
      </c>
      <c r="I48" s="231">
        <v>64</v>
      </c>
      <c r="J48" s="51">
        <v>0</v>
      </c>
      <c r="K48" s="27">
        <v>0</v>
      </c>
      <c r="L48" s="27">
        <v>32</v>
      </c>
      <c r="M48" s="27">
        <v>35</v>
      </c>
      <c r="N48" s="215">
        <v>45</v>
      </c>
      <c r="O48" s="216">
        <v>51</v>
      </c>
      <c r="P48" s="229">
        <v>91</v>
      </c>
      <c r="Q48" s="224">
        <v>0</v>
      </c>
      <c r="R48" s="28">
        <v>0</v>
      </c>
      <c r="S48" s="28">
        <v>5</v>
      </c>
      <c r="T48" s="28">
        <v>7</v>
      </c>
      <c r="U48" s="113">
        <v>11</v>
      </c>
      <c r="V48" s="223">
        <v>25</v>
      </c>
      <c r="W48" s="114">
        <v>35</v>
      </c>
    </row>
    <row r="49" spans="1:23" x14ac:dyDescent="0.3">
      <c r="A49" s="266" t="s">
        <v>65</v>
      </c>
      <c r="B49" s="237" t="s">
        <v>68</v>
      </c>
      <c r="C49" s="241">
        <v>79</v>
      </c>
      <c r="D49" s="26">
        <v>40</v>
      </c>
      <c r="E49" s="26">
        <v>33</v>
      </c>
      <c r="F49" s="26">
        <v>78</v>
      </c>
      <c r="G49" s="106">
        <v>97</v>
      </c>
      <c r="H49" s="214">
        <v>131</v>
      </c>
      <c r="I49" s="231">
        <v>121</v>
      </c>
      <c r="J49" s="51">
        <v>79</v>
      </c>
      <c r="K49" s="27">
        <v>79</v>
      </c>
      <c r="L49" s="27">
        <v>49</v>
      </c>
      <c r="M49" s="27">
        <v>78</v>
      </c>
      <c r="N49" s="215">
        <v>110</v>
      </c>
      <c r="O49" s="216">
        <v>179</v>
      </c>
      <c r="P49" s="229">
        <v>161</v>
      </c>
      <c r="Q49" s="224">
        <v>30</v>
      </c>
      <c r="R49" s="28">
        <v>20</v>
      </c>
      <c r="S49" s="28">
        <v>8</v>
      </c>
      <c r="T49" s="28">
        <v>9</v>
      </c>
      <c r="U49" s="113">
        <v>12</v>
      </c>
      <c r="V49" s="223">
        <v>9</v>
      </c>
      <c r="W49" s="114">
        <v>17</v>
      </c>
    </row>
    <row r="50" spans="1:23" x14ac:dyDescent="0.3">
      <c r="A50" s="266" t="s">
        <v>65</v>
      </c>
      <c r="B50" s="237" t="s">
        <v>69</v>
      </c>
      <c r="C50" s="241">
        <v>488</v>
      </c>
      <c r="D50" s="26">
        <v>442</v>
      </c>
      <c r="E50" s="26">
        <v>158</v>
      </c>
      <c r="F50" s="26">
        <v>233</v>
      </c>
      <c r="G50" s="106">
        <v>325</v>
      </c>
      <c r="H50" s="214">
        <v>335</v>
      </c>
      <c r="I50" s="231">
        <v>442</v>
      </c>
      <c r="J50" s="51">
        <f>SUM(488+69)</f>
        <v>557</v>
      </c>
      <c r="K50" s="27">
        <v>539</v>
      </c>
      <c r="L50" s="27">
        <v>288</v>
      </c>
      <c r="M50" s="27">
        <v>234</v>
      </c>
      <c r="N50" s="215">
        <v>484</v>
      </c>
      <c r="O50" s="216">
        <v>596</v>
      </c>
      <c r="P50" s="229">
        <v>878</v>
      </c>
      <c r="Q50" s="224">
        <v>190</v>
      </c>
      <c r="R50" s="28">
        <v>165</v>
      </c>
      <c r="S50" s="28">
        <v>44</v>
      </c>
      <c r="T50" s="28">
        <v>82</v>
      </c>
      <c r="U50" s="113">
        <v>111</v>
      </c>
      <c r="V50" s="223">
        <v>120</v>
      </c>
      <c r="W50" s="114">
        <v>154</v>
      </c>
    </row>
    <row r="51" spans="1:23" x14ac:dyDescent="0.3">
      <c r="A51" s="266" t="s">
        <v>65</v>
      </c>
      <c r="B51" s="237" t="s">
        <v>70</v>
      </c>
      <c r="C51" s="241">
        <v>205</v>
      </c>
      <c r="D51" s="26">
        <v>199</v>
      </c>
      <c r="E51" s="26">
        <v>60</v>
      </c>
      <c r="F51" s="26">
        <v>69</v>
      </c>
      <c r="G51" s="106">
        <v>108</v>
      </c>
      <c r="H51" s="214">
        <v>163</v>
      </c>
      <c r="I51" s="231">
        <v>180</v>
      </c>
      <c r="J51" s="51">
        <v>238</v>
      </c>
      <c r="K51" s="27">
        <v>239</v>
      </c>
      <c r="L51" s="27">
        <v>149</v>
      </c>
      <c r="M51" s="27">
        <v>161</v>
      </c>
      <c r="N51" s="215">
        <v>232</v>
      </c>
      <c r="O51" s="216">
        <v>332</v>
      </c>
      <c r="P51" s="229">
        <v>362</v>
      </c>
      <c r="Q51" s="224">
        <v>111</v>
      </c>
      <c r="R51" s="28">
        <v>123</v>
      </c>
      <c r="S51" s="28">
        <v>22</v>
      </c>
      <c r="T51" s="28">
        <v>83</v>
      </c>
      <c r="U51" s="113">
        <v>111</v>
      </c>
      <c r="V51" s="223">
        <v>95</v>
      </c>
      <c r="W51" s="114">
        <v>101</v>
      </c>
    </row>
    <row r="52" spans="1:23" x14ac:dyDescent="0.3">
      <c r="A52" s="266" t="s">
        <v>65</v>
      </c>
      <c r="B52" s="237" t="s">
        <v>71</v>
      </c>
      <c r="C52" s="241">
        <v>160</v>
      </c>
      <c r="D52" s="26">
        <v>180</v>
      </c>
      <c r="E52" s="26">
        <v>111</v>
      </c>
      <c r="F52" s="26">
        <v>135</v>
      </c>
      <c r="G52" s="106">
        <v>161</v>
      </c>
      <c r="H52" s="214">
        <v>187</v>
      </c>
      <c r="I52" s="231">
        <v>196</v>
      </c>
      <c r="J52" s="51">
        <f>SUM(160+108)</f>
        <v>268</v>
      </c>
      <c r="K52" s="27">
        <v>280</v>
      </c>
      <c r="L52" s="27">
        <v>259</v>
      </c>
      <c r="M52" s="27">
        <v>219</v>
      </c>
      <c r="N52" s="215">
        <v>293</v>
      </c>
      <c r="O52" s="216">
        <v>349</v>
      </c>
      <c r="P52" s="229">
        <v>400</v>
      </c>
      <c r="Q52" s="224">
        <v>108</v>
      </c>
      <c r="R52" s="28">
        <v>105</v>
      </c>
      <c r="S52" s="28">
        <v>116</v>
      </c>
      <c r="T52" s="28">
        <v>87</v>
      </c>
      <c r="U52" s="113">
        <v>82</v>
      </c>
      <c r="V52" s="223">
        <v>107</v>
      </c>
      <c r="W52" s="114">
        <v>111</v>
      </c>
    </row>
    <row r="53" spans="1:23" x14ac:dyDescent="0.3">
      <c r="A53" s="266" t="s">
        <v>65</v>
      </c>
      <c r="B53" s="237" t="s">
        <v>72</v>
      </c>
      <c r="C53" s="241">
        <v>141</v>
      </c>
      <c r="D53" s="26">
        <v>61</v>
      </c>
      <c r="E53" s="26">
        <v>87</v>
      </c>
      <c r="F53" s="26">
        <v>118</v>
      </c>
      <c r="G53" s="106">
        <v>168</v>
      </c>
      <c r="H53" s="214">
        <v>170</v>
      </c>
      <c r="I53" s="231">
        <v>199</v>
      </c>
      <c r="J53" s="51">
        <v>149</v>
      </c>
      <c r="K53" s="27">
        <v>85</v>
      </c>
      <c r="L53" s="27">
        <v>131</v>
      </c>
      <c r="M53" s="27">
        <v>157</v>
      </c>
      <c r="N53" s="215">
        <v>245</v>
      </c>
      <c r="O53" s="216">
        <v>298</v>
      </c>
      <c r="P53" s="229">
        <v>299</v>
      </c>
      <c r="Q53" s="224">
        <v>86</v>
      </c>
      <c r="R53" s="28">
        <v>60</v>
      </c>
      <c r="S53" s="28">
        <v>47</v>
      </c>
      <c r="T53" s="28">
        <v>72</v>
      </c>
      <c r="U53" s="113">
        <v>98</v>
      </c>
      <c r="V53" s="223">
        <v>96</v>
      </c>
      <c r="W53" s="114">
        <v>86</v>
      </c>
    </row>
    <row r="54" spans="1:23" x14ac:dyDescent="0.3">
      <c r="A54" s="267" t="s">
        <v>65</v>
      </c>
      <c r="B54" s="237" t="s">
        <v>73</v>
      </c>
      <c r="C54" s="241">
        <v>45</v>
      </c>
      <c r="D54" s="26">
        <v>58</v>
      </c>
      <c r="E54" s="26">
        <v>32</v>
      </c>
      <c r="F54" s="26">
        <v>32</v>
      </c>
      <c r="G54" s="106">
        <v>8</v>
      </c>
      <c r="H54" s="214">
        <v>8</v>
      </c>
      <c r="I54" s="231">
        <v>15</v>
      </c>
      <c r="J54" s="51">
        <v>45</v>
      </c>
      <c r="K54" s="27">
        <v>74</v>
      </c>
      <c r="L54" s="27">
        <v>33</v>
      </c>
      <c r="M54" s="27">
        <v>58</v>
      </c>
      <c r="N54" s="215">
        <v>13</v>
      </c>
      <c r="O54" s="216">
        <v>15</v>
      </c>
      <c r="P54" s="229">
        <v>25</v>
      </c>
      <c r="Q54" s="224">
        <v>5</v>
      </c>
      <c r="R54" s="28">
        <v>9</v>
      </c>
      <c r="S54" s="28">
        <v>5</v>
      </c>
      <c r="T54" s="28">
        <v>7</v>
      </c>
      <c r="U54" s="113">
        <v>3</v>
      </c>
      <c r="V54" s="223">
        <v>0</v>
      </c>
      <c r="W54" s="114">
        <v>8</v>
      </c>
    </row>
    <row r="55" spans="1:23" s="55" customFormat="1" x14ac:dyDescent="0.3">
      <c r="A55" s="266" t="s">
        <v>65</v>
      </c>
      <c r="B55" s="237" t="s">
        <v>74</v>
      </c>
      <c r="C55" s="241">
        <v>151</v>
      </c>
      <c r="D55" s="26">
        <v>120</v>
      </c>
      <c r="E55" s="30">
        <v>104</v>
      </c>
      <c r="F55" s="26">
        <v>86</v>
      </c>
      <c r="G55" s="106">
        <v>109</v>
      </c>
      <c r="H55" s="214">
        <v>142</v>
      </c>
      <c r="I55" s="231">
        <v>126</v>
      </c>
      <c r="J55" s="51">
        <f>SUM(151+66)</f>
        <v>217</v>
      </c>
      <c r="K55" s="27">
        <v>157</v>
      </c>
      <c r="L55" s="31">
        <v>105</v>
      </c>
      <c r="M55" s="27">
        <v>112</v>
      </c>
      <c r="N55" s="215">
        <v>136</v>
      </c>
      <c r="O55" s="216">
        <v>171</v>
      </c>
      <c r="P55" s="229">
        <v>199</v>
      </c>
      <c r="Q55" s="224">
        <v>83</v>
      </c>
      <c r="R55" s="28">
        <v>67</v>
      </c>
      <c r="S55" s="32">
        <v>44</v>
      </c>
      <c r="T55" s="28">
        <v>39</v>
      </c>
      <c r="U55" s="113">
        <v>48</v>
      </c>
      <c r="V55" s="223">
        <v>58</v>
      </c>
      <c r="W55" s="114">
        <v>60</v>
      </c>
    </row>
    <row r="56" spans="1:23" x14ac:dyDescent="0.3">
      <c r="A56" s="266" t="s">
        <v>65</v>
      </c>
      <c r="B56" s="236" t="s">
        <v>75</v>
      </c>
      <c r="C56" s="241">
        <v>0</v>
      </c>
      <c r="D56" s="26">
        <v>0</v>
      </c>
      <c r="E56" s="30">
        <v>0</v>
      </c>
      <c r="F56" s="26">
        <v>0</v>
      </c>
      <c r="G56" s="106">
        <v>26</v>
      </c>
      <c r="H56" s="214">
        <v>32</v>
      </c>
      <c r="I56" s="231">
        <v>49</v>
      </c>
      <c r="J56" s="51">
        <v>0</v>
      </c>
      <c r="K56" s="27">
        <v>0</v>
      </c>
      <c r="L56" s="31">
        <v>0</v>
      </c>
      <c r="M56" s="27">
        <v>0</v>
      </c>
      <c r="N56" s="215">
        <v>33</v>
      </c>
      <c r="O56" s="216">
        <v>55</v>
      </c>
      <c r="P56" s="229">
        <v>61</v>
      </c>
      <c r="Q56" s="224">
        <v>0</v>
      </c>
      <c r="R56" s="28">
        <v>0</v>
      </c>
      <c r="S56" s="28">
        <v>0</v>
      </c>
      <c r="T56" s="28">
        <v>0</v>
      </c>
      <c r="U56" s="113">
        <v>18</v>
      </c>
      <c r="V56" s="223">
        <v>21</v>
      </c>
      <c r="W56" s="114">
        <v>34</v>
      </c>
    </row>
    <row r="57" spans="1:23" x14ac:dyDescent="0.3">
      <c r="A57" s="267" t="s">
        <v>65</v>
      </c>
      <c r="B57" s="237" t="s">
        <v>76</v>
      </c>
      <c r="C57" s="241">
        <v>200</v>
      </c>
      <c r="D57" s="26">
        <v>262</v>
      </c>
      <c r="E57" s="26">
        <v>200</v>
      </c>
      <c r="F57" s="26">
        <v>212</v>
      </c>
      <c r="G57" s="106">
        <v>256</v>
      </c>
      <c r="H57" s="214">
        <v>309</v>
      </c>
      <c r="I57" s="231">
        <v>372</v>
      </c>
      <c r="J57" s="51">
        <v>305</v>
      </c>
      <c r="K57" s="27">
        <v>369</v>
      </c>
      <c r="L57" s="27">
        <v>355</v>
      </c>
      <c r="M57" s="27">
        <v>352</v>
      </c>
      <c r="N57" s="215">
        <v>431</v>
      </c>
      <c r="O57" s="216">
        <v>518</v>
      </c>
      <c r="P57" s="229">
        <v>649</v>
      </c>
      <c r="Q57" s="224">
        <v>279</v>
      </c>
      <c r="R57" s="28">
        <v>327</v>
      </c>
      <c r="S57" s="28">
        <v>238</v>
      </c>
      <c r="T57" s="28">
        <v>195</v>
      </c>
      <c r="U57" s="113">
        <v>300</v>
      </c>
      <c r="V57" s="223">
        <v>361</v>
      </c>
      <c r="W57" s="114">
        <v>319</v>
      </c>
    </row>
    <row r="58" spans="1:23" s="55" customFormat="1" x14ac:dyDescent="0.3">
      <c r="A58" s="266" t="s">
        <v>65</v>
      </c>
      <c r="B58" s="237" t="s">
        <v>77</v>
      </c>
      <c r="C58" s="241">
        <v>85</v>
      </c>
      <c r="D58" s="26">
        <v>81</v>
      </c>
      <c r="E58" s="26">
        <v>48</v>
      </c>
      <c r="F58" s="26">
        <v>55</v>
      </c>
      <c r="G58" s="106">
        <v>97</v>
      </c>
      <c r="H58" s="214">
        <v>131</v>
      </c>
      <c r="I58" s="231">
        <v>120</v>
      </c>
      <c r="J58" s="51">
        <f>SUM(85+39)</f>
        <v>124</v>
      </c>
      <c r="K58" s="27">
        <v>121</v>
      </c>
      <c r="L58" s="27">
        <v>62</v>
      </c>
      <c r="M58" s="27">
        <v>63</v>
      </c>
      <c r="N58" s="215">
        <v>116</v>
      </c>
      <c r="O58" s="216">
        <v>159</v>
      </c>
      <c r="P58" s="229">
        <v>155</v>
      </c>
      <c r="Q58" s="224">
        <v>54</v>
      </c>
      <c r="R58" s="28">
        <v>48</v>
      </c>
      <c r="S58" s="28">
        <v>45</v>
      </c>
      <c r="T58" s="28">
        <v>38</v>
      </c>
      <c r="U58" s="113">
        <v>46</v>
      </c>
      <c r="V58" s="223">
        <v>63</v>
      </c>
      <c r="W58" s="114">
        <v>62</v>
      </c>
    </row>
    <row r="59" spans="1:23" x14ac:dyDescent="0.3">
      <c r="A59" s="267" t="s">
        <v>65</v>
      </c>
      <c r="B59" s="237" t="s">
        <v>78</v>
      </c>
      <c r="C59" s="241">
        <v>0</v>
      </c>
      <c r="D59" s="26">
        <v>0</v>
      </c>
      <c r="E59" s="26">
        <v>0</v>
      </c>
      <c r="F59" s="26">
        <v>8</v>
      </c>
      <c r="G59" s="106">
        <v>18</v>
      </c>
      <c r="H59" s="214">
        <v>12</v>
      </c>
      <c r="I59" s="231">
        <v>13</v>
      </c>
      <c r="J59" s="51">
        <v>0</v>
      </c>
      <c r="K59" s="27">
        <v>0</v>
      </c>
      <c r="L59" s="27">
        <v>0</v>
      </c>
      <c r="M59" s="27">
        <v>25</v>
      </c>
      <c r="N59" s="215">
        <v>28</v>
      </c>
      <c r="O59" s="216">
        <v>23</v>
      </c>
      <c r="P59" s="229">
        <v>18</v>
      </c>
      <c r="Q59" s="224">
        <v>0</v>
      </c>
      <c r="R59" s="28">
        <v>0</v>
      </c>
      <c r="S59" s="28">
        <v>0</v>
      </c>
      <c r="T59" s="28">
        <v>9</v>
      </c>
      <c r="U59" s="113">
        <v>14</v>
      </c>
      <c r="V59" s="223">
        <v>17</v>
      </c>
      <c r="W59" s="114">
        <v>15</v>
      </c>
    </row>
    <row r="60" spans="1:23" x14ac:dyDescent="0.3">
      <c r="A60" s="266" t="s">
        <v>65</v>
      </c>
      <c r="B60" s="237" t="s">
        <v>79</v>
      </c>
      <c r="C60" s="241">
        <v>24</v>
      </c>
      <c r="D60" s="26">
        <v>26</v>
      </c>
      <c r="E60" s="26">
        <v>42</v>
      </c>
      <c r="F60" s="26">
        <v>37</v>
      </c>
      <c r="G60" s="106">
        <v>28</v>
      </c>
      <c r="H60" s="214">
        <v>47</v>
      </c>
      <c r="I60" s="231">
        <v>56</v>
      </c>
      <c r="J60" s="51">
        <f>SUM(13+24)</f>
        <v>37</v>
      </c>
      <c r="K60" s="27">
        <v>38</v>
      </c>
      <c r="L60" s="27">
        <v>60</v>
      </c>
      <c r="M60" s="27">
        <v>82</v>
      </c>
      <c r="N60" s="215">
        <v>93</v>
      </c>
      <c r="O60" s="216">
        <v>80</v>
      </c>
      <c r="P60" s="229">
        <v>85</v>
      </c>
      <c r="Q60" s="224">
        <v>24</v>
      </c>
      <c r="R60" s="28">
        <v>28</v>
      </c>
      <c r="S60" s="28">
        <v>34</v>
      </c>
      <c r="T60" s="28">
        <v>18</v>
      </c>
      <c r="U60" s="113">
        <v>23</v>
      </c>
      <c r="V60" s="223">
        <v>42</v>
      </c>
      <c r="W60" s="114">
        <v>39</v>
      </c>
    </row>
    <row r="61" spans="1:23" x14ac:dyDescent="0.3">
      <c r="A61" s="266" t="s">
        <v>65</v>
      </c>
      <c r="B61" s="237" t="s">
        <v>80</v>
      </c>
      <c r="C61" s="241">
        <v>0</v>
      </c>
      <c r="D61" s="26">
        <v>22</v>
      </c>
      <c r="E61" s="26">
        <v>17</v>
      </c>
      <c r="F61" s="26">
        <v>18</v>
      </c>
      <c r="G61" s="106">
        <v>7</v>
      </c>
      <c r="H61" s="214">
        <v>15</v>
      </c>
      <c r="I61" s="231">
        <v>15</v>
      </c>
      <c r="J61" s="51">
        <v>0</v>
      </c>
      <c r="K61" s="27">
        <v>29</v>
      </c>
      <c r="L61" s="27">
        <v>25</v>
      </c>
      <c r="M61" s="27">
        <v>35</v>
      </c>
      <c r="N61" s="215">
        <v>18</v>
      </c>
      <c r="O61" s="216">
        <v>26</v>
      </c>
      <c r="P61" s="229">
        <v>31</v>
      </c>
      <c r="Q61" s="224">
        <v>0</v>
      </c>
      <c r="R61" s="28">
        <v>21</v>
      </c>
      <c r="S61" s="28">
        <v>21</v>
      </c>
      <c r="T61" s="28">
        <v>13</v>
      </c>
      <c r="U61" s="113">
        <v>17</v>
      </c>
      <c r="V61" s="223">
        <v>18</v>
      </c>
      <c r="W61" s="114">
        <v>9</v>
      </c>
    </row>
    <row r="62" spans="1:23" s="33" customFormat="1" x14ac:dyDescent="0.3">
      <c r="A62" s="267" t="s">
        <v>65</v>
      </c>
      <c r="B62" s="237" t="s">
        <v>81</v>
      </c>
      <c r="C62" s="241">
        <v>96</v>
      </c>
      <c r="D62" s="26">
        <v>67</v>
      </c>
      <c r="E62" s="26">
        <v>35</v>
      </c>
      <c r="F62" s="26">
        <v>39</v>
      </c>
      <c r="G62" s="106">
        <v>30</v>
      </c>
      <c r="H62" s="214">
        <v>62</v>
      </c>
      <c r="I62" s="231">
        <v>86</v>
      </c>
      <c r="J62" s="51">
        <f>SUM(96+11)</f>
        <v>107</v>
      </c>
      <c r="K62" s="27">
        <v>106</v>
      </c>
      <c r="L62" s="27">
        <v>35</v>
      </c>
      <c r="M62" s="27">
        <v>40</v>
      </c>
      <c r="N62" s="215">
        <v>30</v>
      </c>
      <c r="O62" s="216">
        <v>62</v>
      </c>
      <c r="P62" s="229">
        <v>111</v>
      </c>
      <c r="Q62" s="224">
        <v>61</v>
      </c>
      <c r="R62" s="28">
        <v>59</v>
      </c>
      <c r="S62" s="28">
        <v>65</v>
      </c>
      <c r="T62" s="28">
        <v>18</v>
      </c>
      <c r="U62" s="113">
        <v>14</v>
      </c>
      <c r="V62" s="223">
        <v>27</v>
      </c>
      <c r="W62" s="114">
        <v>57</v>
      </c>
    </row>
    <row r="63" spans="1:23" x14ac:dyDescent="0.3">
      <c r="A63" s="266" t="s">
        <v>65</v>
      </c>
      <c r="B63" s="237" t="s">
        <v>82</v>
      </c>
      <c r="C63" s="241">
        <v>50</v>
      </c>
      <c r="D63" s="26">
        <v>36</v>
      </c>
      <c r="E63" s="26">
        <v>28</v>
      </c>
      <c r="F63" s="26">
        <v>61</v>
      </c>
      <c r="G63" s="106">
        <v>131</v>
      </c>
      <c r="H63" s="214">
        <v>92</v>
      </c>
      <c r="I63" s="231">
        <v>97</v>
      </c>
      <c r="J63" s="51">
        <v>50</v>
      </c>
      <c r="K63" s="27">
        <v>39</v>
      </c>
      <c r="L63" s="27">
        <v>53</v>
      </c>
      <c r="M63" s="27">
        <v>76</v>
      </c>
      <c r="N63" s="215">
        <v>142</v>
      </c>
      <c r="O63" s="216">
        <v>102</v>
      </c>
      <c r="P63" s="229">
        <v>128</v>
      </c>
      <c r="Q63" s="224">
        <v>25</v>
      </c>
      <c r="R63" s="28">
        <v>29</v>
      </c>
      <c r="S63" s="28">
        <v>18</v>
      </c>
      <c r="T63" s="28">
        <v>25</v>
      </c>
      <c r="U63" s="113">
        <v>44</v>
      </c>
      <c r="V63" s="223">
        <v>48</v>
      </c>
      <c r="W63" s="114">
        <v>40</v>
      </c>
    </row>
    <row r="64" spans="1:23" x14ac:dyDescent="0.3">
      <c r="A64" s="266" t="s">
        <v>65</v>
      </c>
      <c r="B64" s="236" t="s">
        <v>137</v>
      </c>
      <c r="C64" s="242">
        <v>15</v>
      </c>
      <c r="D64" s="25">
        <v>10</v>
      </c>
      <c r="E64" s="25">
        <v>0</v>
      </c>
      <c r="F64" s="25">
        <v>0</v>
      </c>
      <c r="G64" s="107">
        <v>71</v>
      </c>
      <c r="H64" s="214">
        <v>62</v>
      </c>
      <c r="I64" s="231">
        <v>81</v>
      </c>
      <c r="J64" s="51">
        <f>SUM(15+8)</f>
        <v>23</v>
      </c>
      <c r="K64" s="27">
        <v>16</v>
      </c>
      <c r="L64" s="27">
        <v>0</v>
      </c>
      <c r="M64" s="27">
        <v>0</v>
      </c>
      <c r="N64" s="215">
        <v>72</v>
      </c>
      <c r="O64" s="216">
        <v>78</v>
      </c>
      <c r="P64" s="229">
        <v>100</v>
      </c>
      <c r="Q64" s="224">
        <v>18</v>
      </c>
      <c r="R64" s="28">
        <v>7</v>
      </c>
      <c r="S64" s="28">
        <v>0</v>
      </c>
      <c r="T64" s="28">
        <v>0</v>
      </c>
      <c r="U64" s="113">
        <v>3</v>
      </c>
      <c r="V64" s="223">
        <v>0</v>
      </c>
      <c r="W64" s="114">
        <v>7</v>
      </c>
    </row>
    <row r="65" spans="1:23" x14ac:dyDescent="0.3">
      <c r="A65" s="266" t="s">
        <v>65</v>
      </c>
      <c r="B65" s="237" t="s">
        <v>84</v>
      </c>
      <c r="C65" s="241">
        <v>25</v>
      </c>
      <c r="D65" s="26">
        <v>21</v>
      </c>
      <c r="E65" s="26">
        <v>45</v>
      </c>
      <c r="F65" s="26">
        <v>0</v>
      </c>
      <c r="G65" s="106">
        <v>5</v>
      </c>
      <c r="H65" s="214">
        <v>20</v>
      </c>
      <c r="I65" s="231">
        <v>8</v>
      </c>
      <c r="J65" s="51">
        <v>26</v>
      </c>
      <c r="K65" s="27">
        <v>21</v>
      </c>
      <c r="L65" s="27">
        <v>45</v>
      </c>
      <c r="M65" s="27">
        <v>5</v>
      </c>
      <c r="N65" s="215">
        <v>18</v>
      </c>
      <c r="O65" s="216">
        <v>37</v>
      </c>
      <c r="P65" s="229">
        <v>16</v>
      </c>
      <c r="Q65" s="224">
        <v>22</v>
      </c>
      <c r="R65" s="28">
        <v>30</v>
      </c>
      <c r="S65" s="28">
        <v>30</v>
      </c>
      <c r="T65" s="28">
        <v>0</v>
      </c>
      <c r="U65" s="113">
        <v>11</v>
      </c>
      <c r="V65" s="223">
        <v>16</v>
      </c>
      <c r="W65" s="114">
        <v>14</v>
      </c>
    </row>
    <row r="66" spans="1:23" x14ac:dyDescent="0.3">
      <c r="A66" s="267" t="s">
        <v>65</v>
      </c>
      <c r="B66" s="237" t="s">
        <v>85</v>
      </c>
      <c r="C66" s="241">
        <v>80</v>
      </c>
      <c r="D66" s="26">
        <v>137</v>
      </c>
      <c r="E66" s="26">
        <v>104</v>
      </c>
      <c r="F66" s="26">
        <v>125</v>
      </c>
      <c r="G66" s="106">
        <v>162</v>
      </c>
      <c r="H66" s="214">
        <v>274</v>
      </c>
      <c r="I66" s="231">
        <v>349</v>
      </c>
      <c r="J66" s="51">
        <v>83</v>
      </c>
      <c r="K66" s="27">
        <v>138</v>
      </c>
      <c r="L66" s="27">
        <v>104</v>
      </c>
      <c r="M66" s="27">
        <v>125</v>
      </c>
      <c r="N66" s="215">
        <v>162</v>
      </c>
      <c r="O66" s="216">
        <v>274</v>
      </c>
      <c r="P66" s="229">
        <v>358</v>
      </c>
      <c r="Q66" s="224">
        <v>44</v>
      </c>
      <c r="R66" s="28">
        <v>57</v>
      </c>
      <c r="S66" s="28">
        <v>52</v>
      </c>
      <c r="T66" s="28">
        <v>60</v>
      </c>
      <c r="U66" s="113">
        <v>55</v>
      </c>
      <c r="V66" s="223">
        <v>67</v>
      </c>
      <c r="W66" s="114">
        <v>72</v>
      </c>
    </row>
    <row r="67" spans="1:23" s="60" customFormat="1" x14ac:dyDescent="0.3">
      <c r="A67" s="266" t="s">
        <v>65</v>
      </c>
      <c r="B67" s="237" t="s">
        <v>86</v>
      </c>
      <c r="C67" s="241">
        <v>65</v>
      </c>
      <c r="D67" s="26">
        <v>29</v>
      </c>
      <c r="E67" s="26">
        <v>73</v>
      </c>
      <c r="F67" s="26">
        <v>51</v>
      </c>
      <c r="G67" s="292">
        <v>66</v>
      </c>
      <c r="H67" s="293">
        <v>36</v>
      </c>
      <c r="I67" s="231">
        <v>115</v>
      </c>
      <c r="J67" s="51">
        <f>SUM(65+39)</f>
        <v>104</v>
      </c>
      <c r="K67" s="27">
        <v>36</v>
      </c>
      <c r="L67" s="27">
        <v>177</v>
      </c>
      <c r="M67" s="27">
        <v>111</v>
      </c>
      <c r="N67" s="215">
        <v>142</v>
      </c>
      <c r="O67" s="216">
        <v>209</v>
      </c>
      <c r="P67" s="229">
        <v>127</v>
      </c>
      <c r="Q67" s="224">
        <v>21</v>
      </c>
      <c r="R67" s="28">
        <v>9</v>
      </c>
      <c r="S67" s="28">
        <v>26</v>
      </c>
      <c r="T67" s="28">
        <v>27</v>
      </c>
      <c r="U67" s="113">
        <v>21</v>
      </c>
      <c r="V67" s="223">
        <v>17</v>
      </c>
      <c r="W67" s="114">
        <v>14</v>
      </c>
    </row>
    <row r="68" spans="1:23" x14ac:dyDescent="0.3">
      <c r="A68" s="266" t="s">
        <v>65</v>
      </c>
      <c r="B68" s="236" t="s">
        <v>87</v>
      </c>
      <c r="C68" s="242">
        <v>0</v>
      </c>
      <c r="D68" s="25">
        <v>0</v>
      </c>
      <c r="E68" s="25">
        <v>0</v>
      </c>
      <c r="F68" s="25">
        <v>0</v>
      </c>
      <c r="G68" s="107">
        <v>39</v>
      </c>
      <c r="H68" s="214">
        <v>24</v>
      </c>
      <c r="I68" s="231">
        <v>20</v>
      </c>
      <c r="J68" s="51">
        <v>0</v>
      </c>
      <c r="K68" s="27">
        <v>0</v>
      </c>
      <c r="L68" s="27">
        <v>4</v>
      </c>
      <c r="M68" s="27">
        <v>0</v>
      </c>
      <c r="N68" s="215">
        <v>45</v>
      </c>
      <c r="O68" s="216">
        <v>47</v>
      </c>
      <c r="P68" s="229">
        <v>48</v>
      </c>
      <c r="Q68" s="224">
        <v>0</v>
      </c>
      <c r="R68" s="28">
        <v>0</v>
      </c>
      <c r="S68" s="28">
        <v>14</v>
      </c>
      <c r="T68" s="28">
        <v>0</v>
      </c>
      <c r="U68" s="113">
        <v>13</v>
      </c>
      <c r="V68" s="223">
        <v>18</v>
      </c>
      <c r="W68" s="114">
        <v>20</v>
      </c>
    </row>
    <row r="69" spans="1:23" x14ac:dyDescent="0.3">
      <c r="A69" s="266" t="s">
        <v>65</v>
      </c>
      <c r="B69" s="237" t="s">
        <v>88</v>
      </c>
      <c r="C69" s="241">
        <v>146</v>
      </c>
      <c r="D69" s="26">
        <v>145</v>
      </c>
      <c r="E69" s="26">
        <v>113</v>
      </c>
      <c r="F69" s="26">
        <v>118</v>
      </c>
      <c r="G69" s="106">
        <v>133</v>
      </c>
      <c r="H69" s="214">
        <v>129</v>
      </c>
      <c r="I69" s="231">
        <v>136</v>
      </c>
      <c r="J69" s="51">
        <f>SUM(146+75)</f>
        <v>221</v>
      </c>
      <c r="K69" s="27">
        <v>203</v>
      </c>
      <c r="L69" s="27">
        <v>130</v>
      </c>
      <c r="M69" s="27">
        <v>176</v>
      </c>
      <c r="N69" s="215">
        <v>187</v>
      </c>
      <c r="O69" s="216">
        <v>200</v>
      </c>
      <c r="P69" s="229">
        <v>230</v>
      </c>
      <c r="Q69" s="224">
        <v>104</v>
      </c>
      <c r="R69" s="28">
        <v>98</v>
      </c>
      <c r="S69" s="28">
        <v>95</v>
      </c>
      <c r="T69" s="28">
        <v>97</v>
      </c>
      <c r="U69" s="113">
        <v>88</v>
      </c>
      <c r="V69" s="223">
        <v>103</v>
      </c>
      <c r="W69" s="114">
        <v>95</v>
      </c>
    </row>
    <row r="70" spans="1:23" s="60" customFormat="1" x14ac:dyDescent="0.3">
      <c r="A70" s="266" t="s">
        <v>65</v>
      </c>
      <c r="B70" s="237" t="s">
        <v>89</v>
      </c>
      <c r="C70" s="241">
        <v>22</v>
      </c>
      <c r="D70" s="26">
        <v>30</v>
      </c>
      <c r="E70" s="26">
        <v>4</v>
      </c>
      <c r="F70" s="26">
        <v>16</v>
      </c>
      <c r="G70" s="106">
        <v>83</v>
      </c>
      <c r="H70" s="214">
        <v>56</v>
      </c>
      <c r="I70" s="231">
        <v>59</v>
      </c>
      <c r="J70" s="51">
        <v>22</v>
      </c>
      <c r="K70" s="27">
        <v>30</v>
      </c>
      <c r="L70" s="27">
        <v>22</v>
      </c>
      <c r="M70" s="27">
        <v>27</v>
      </c>
      <c r="N70" s="215">
        <v>91</v>
      </c>
      <c r="O70" s="216">
        <v>104</v>
      </c>
      <c r="P70" s="229">
        <v>82</v>
      </c>
      <c r="Q70" s="224">
        <v>1</v>
      </c>
      <c r="R70" s="28">
        <v>5</v>
      </c>
      <c r="S70" s="28">
        <v>9</v>
      </c>
      <c r="T70" s="28">
        <v>7</v>
      </c>
      <c r="U70" s="113">
        <v>45</v>
      </c>
      <c r="V70" s="223">
        <v>8</v>
      </c>
      <c r="W70" s="114">
        <v>18</v>
      </c>
    </row>
    <row r="71" spans="1:23" x14ac:dyDescent="0.3">
      <c r="A71" s="267" t="s">
        <v>65</v>
      </c>
      <c r="B71" s="236" t="s">
        <v>64</v>
      </c>
      <c r="C71" s="241">
        <v>0</v>
      </c>
      <c r="D71" s="26">
        <v>24</v>
      </c>
      <c r="E71" s="26">
        <v>0</v>
      </c>
      <c r="F71" s="26">
        <v>25</v>
      </c>
      <c r="G71" s="106">
        <v>6</v>
      </c>
      <c r="H71" s="214">
        <v>50</v>
      </c>
      <c r="I71" s="231">
        <v>45</v>
      </c>
      <c r="J71" s="51">
        <v>0</v>
      </c>
      <c r="K71" s="27">
        <v>24</v>
      </c>
      <c r="L71" s="27">
        <v>0</v>
      </c>
      <c r="M71" s="27">
        <v>31</v>
      </c>
      <c r="N71" s="215">
        <v>37</v>
      </c>
      <c r="O71" s="216">
        <v>73</v>
      </c>
      <c r="P71" s="229">
        <v>68</v>
      </c>
      <c r="Q71" s="224">
        <v>0</v>
      </c>
      <c r="R71" s="28">
        <v>7</v>
      </c>
      <c r="S71" s="28">
        <v>0</v>
      </c>
      <c r="T71" s="28">
        <v>14</v>
      </c>
      <c r="U71" s="113">
        <v>9</v>
      </c>
      <c r="V71" s="223">
        <v>29</v>
      </c>
      <c r="W71" s="114">
        <v>18</v>
      </c>
    </row>
    <row r="72" spans="1:23" s="79" customFormat="1" x14ac:dyDescent="0.3">
      <c r="A72" s="269" t="s">
        <v>65</v>
      </c>
      <c r="B72" s="237" t="s">
        <v>90</v>
      </c>
      <c r="C72" s="241">
        <v>208</v>
      </c>
      <c r="D72" s="26">
        <v>218</v>
      </c>
      <c r="E72" s="26">
        <v>162</v>
      </c>
      <c r="F72" s="26">
        <v>159</v>
      </c>
      <c r="G72" s="106">
        <v>246</v>
      </c>
      <c r="H72" s="214">
        <v>361</v>
      </c>
      <c r="I72" s="231">
        <v>372</v>
      </c>
      <c r="J72" s="51">
        <v>300</v>
      </c>
      <c r="K72" s="27">
        <v>348</v>
      </c>
      <c r="L72" s="27">
        <v>302</v>
      </c>
      <c r="M72" s="27">
        <v>256</v>
      </c>
      <c r="N72" s="215">
        <v>397</v>
      </c>
      <c r="O72" s="216">
        <v>535</v>
      </c>
      <c r="P72" s="229">
        <v>581</v>
      </c>
      <c r="Q72" s="224">
        <v>202</v>
      </c>
      <c r="R72" s="28">
        <v>182</v>
      </c>
      <c r="S72" s="28">
        <v>185</v>
      </c>
      <c r="T72" s="28">
        <v>170</v>
      </c>
      <c r="U72" s="113">
        <v>216</v>
      </c>
      <c r="V72" s="223">
        <v>199</v>
      </c>
      <c r="W72" s="114">
        <v>263</v>
      </c>
    </row>
    <row r="73" spans="1:23" s="79" customFormat="1" x14ac:dyDescent="0.3">
      <c r="A73" s="269" t="s">
        <v>65</v>
      </c>
      <c r="B73" s="237" t="s">
        <v>91</v>
      </c>
      <c r="C73" s="241">
        <v>36</v>
      </c>
      <c r="D73" s="26">
        <v>41</v>
      </c>
      <c r="E73" s="26">
        <v>27</v>
      </c>
      <c r="F73" s="26">
        <v>30</v>
      </c>
      <c r="G73" s="106">
        <v>42</v>
      </c>
      <c r="H73" s="214">
        <v>54</v>
      </c>
      <c r="I73" s="231">
        <v>86</v>
      </c>
      <c r="J73" s="51">
        <v>37</v>
      </c>
      <c r="K73" s="27">
        <v>76</v>
      </c>
      <c r="L73" s="27">
        <v>47</v>
      </c>
      <c r="M73" s="27">
        <v>69</v>
      </c>
      <c r="N73" s="215">
        <v>88</v>
      </c>
      <c r="O73" s="216">
        <v>121</v>
      </c>
      <c r="P73" s="229">
        <v>109</v>
      </c>
      <c r="Q73" s="224">
        <v>14</v>
      </c>
      <c r="R73" s="28">
        <v>31</v>
      </c>
      <c r="S73" s="28">
        <v>22</v>
      </c>
      <c r="T73" s="28">
        <v>30</v>
      </c>
      <c r="U73" s="113">
        <v>42</v>
      </c>
      <c r="V73" s="223">
        <v>48</v>
      </c>
      <c r="W73" s="114">
        <v>72</v>
      </c>
    </row>
    <row r="74" spans="1:23" x14ac:dyDescent="0.3">
      <c r="A74" s="273" t="s">
        <v>138</v>
      </c>
      <c r="B74" s="116" t="s">
        <v>92</v>
      </c>
      <c r="C74" s="108">
        <v>19</v>
      </c>
      <c r="D74" s="57">
        <v>16</v>
      </c>
      <c r="E74" s="57">
        <v>14</v>
      </c>
      <c r="F74" s="57">
        <v>8</v>
      </c>
      <c r="G74" s="109">
        <v>16</v>
      </c>
      <c r="H74" s="217">
        <v>12</v>
      </c>
      <c r="I74" s="233">
        <v>4</v>
      </c>
      <c r="J74" s="56">
        <f>SUM(19+25)</f>
        <v>44</v>
      </c>
      <c r="K74" s="57">
        <v>16</v>
      </c>
      <c r="L74" s="57">
        <v>14</v>
      </c>
      <c r="M74" s="57">
        <v>10</v>
      </c>
      <c r="N74" s="109">
        <v>16</v>
      </c>
      <c r="O74" s="109">
        <v>12</v>
      </c>
      <c r="P74" s="217">
        <v>5</v>
      </c>
      <c r="Q74" s="225">
        <v>10</v>
      </c>
      <c r="R74" s="221">
        <v>5</v>
      </c>
      <c r="S74" s="221">
        <v>2</v>
      </c>
      <c r="T74" s="221">
        <v>2</v>
      </c>
      <c r="U74" s="222">
        <v>1</v>
      </c>
      <c r="V74" s="274">
        <v>5</v>
      </c>
      <c r="W74" s="217">
        <v>15</v>
      </c>
    </row>
    <row r="75" spans="1:23" x14ac:dyDescent="0.3">
      <c r="A75" s="273" t="s">
        <v>138</v>
      </c>
      <c r="B75" s="238" t="s">
        <v>139</v>
      </c>
      <c r="C75" s="108">
        <v>79</v>
      </c>
      <c r="D75" s="57">
        <v>56</v>
      </c>
      <c r="E75" s="57">
        <v>0</v>
      </c>
      <c r="F75" s="57">
        <v>0</v>
      </c>
      <c r="G75" s="109">
        <v>0</v>
      </c>
      <c r="H75" s="217">
        <v>0</v>
      </c>
      <c r="I75" s="233">
        <v>0</v>
      </c>
      <c r="J75" s="56">
        <v>79</v>
      </c>
      <c r="K75" s="57">
        <v>56</v>
      </c>
      <c r="L75" s="57">
        <v>0</v>
      </c>
      <c r="M75" s="57">
        <v>0</v>
      </c>
      <c r="N75" s="109">
        <v>0</v>
      </c>
      <c r="O75" s="109">
        <v>0</v>
      </c>
      <c r="P75" s="217">
        <v>0</v>
      </c>
      <c r="Q75" s="56">
        <v>10</v>
      </c>
      <c r="R75" s="57">
        <v>15</v>
      </c>
      <c r="S75" s="57">
        <v>0</v>
      </c>
      <c r="T75" s="57">
        <v>0</v>
      </c>
      <c r="U75" s="109">
        <v>0</v>
      </c>
      <c r="V75" s="58">
        <v>0</v>
      </c>
      <c r="W75" s="217">
        <v>0</v>
      </c>
    </row>
    <row r="76" spans="1:23" x14ac:dyDescent="0.3">
      <c r="A76" s="273" t="s">
        <v>138</v>
      </c>
      <c r="B76" s="238" t="s">
        <v>140</v>
      </c>
      <c r="C76" s="108">
        <v>0</v>
      </c>
      <c r="D76" s="57">
        <v>0</v>
      </c>
      <c r="E76" s="57">
        <v>2</v>
      </c>
      <c r="F76" s="57">
        <v>0</v>
      </c>
      <c r="G76" s="109">
        <v>0</v>
      </c>
      <c r="H76" s="217">
        <v>0</v>
      </c>
      <c r="I76" s="233">
        <v>0</v>
      </c>
      <c r="J76" s="56">
        <v>0</v>
      </c>
      <c r="K76" s="57">
        <v>0</v>
      </c>
      <c r="L76" s="57">
        <v>10</v>
      </c>
      <c r="M76" s="57">
        <v>0</v>
      </c>
      <c r="N76" s="109">
        <v>0</v>
      </c>
      <c r="O76" s="109">
        <v>0</v>
      </c>
      <c r="P76" s="217">
        <v>0</v>
      </c>
      <c r="Q76" s="56">
        <v>0</v>
      </c>
      <c r="R76" s="57">
        <v>0</v>
      </c>
      <c r="S76" s="57">
        <v>5</v>
      </c>
      <c r="T76" s="57">
        <v>0</v>
      </c>
      <c r="U76" s="109">
        <v>0</v>
      </c>
      <c r="V76" s="58">
        <v>0</v>
      </c>
      <c r="W76" s="217">
        <v>0</v>
      </c>
    </row>
    <row r="77" spans="1:23" x14ac:dyDescent="0.3">
      <c r="A77" s="273" t="s">
        <v>138</v>
      </c>
      <c r="B77" s="238" t="s">
        <v>141</v>
      </c>
      <c r="C77" s="108">
        <v>3</v>
      </c>
      <c r="D77" s="57">
        <v>6</v>
      </c>
      <c r="E77" s="59">
        <v>0</v>
      </c>
      <c r="F77" s="57">
        <v>0</v>
      </c>
      <c r="G77" s="109">
        <v>0</v>
      </c>
      <c r="H77" s="217">
        <v>0</v>
      </c>
      <c r="I77" s="233">
        <v>0</v>
      </c>
      <c r="J77" s="56">
        <v>4</v>
      </c>
      <c r="K77" s="57">
        <v>6</v>
      </c>
      <c r="L77" s="59">
        <v>0</v>
      </c>
      <c r="M77" s="57">
        <v>0</v>
      </c>
      <c r="N77" s="109">
        <v>0</v>
      </c>
      <c r="O77" s="109">
        <v>0</v>
      </c>
      <c r="P77" s="217">
        <v>0</v>
      </c>
      <c r="Q77" s="56">
        <v>3</v>
      </c>
      <c r="R77" s="57">
        <v>3</v>
      </c>
      <c r="S77" s="59">
        <v>0</v>
      </c>
      <c r="T77" s="57">
        <v>0</v>
      </c>
      <c r="U77" s="109">
        <v>2</v>
      </c>
      <c r="V77" s="58">
        <v>0</v>
      </c>
      <c r="W77" s="217">
        <v>0</v>
      </c>
    </row>
    <row r="78" spans="1:23" x14ac:dyDescent="0.3">
      <c r="A78" s="273" t="s">
        <v>138</v>
      </c>
      <c r="B78" s="238" t="s">
        <v>142</v>
      </c>
      <c r="C78" s="108">
        <v>8</v>
      </c>
      <c r="D78" s="57">
        <v>10</v>
      </c>
      <c r="E78" s="57">
        <v>0</v>
      </c>
      <c r="F78" s="57">
        <v>0</v>
      </c>
      <c r="G78" s="109">
        <v>0</v>
      </c>
      <c r="H78" s="217">
        <v>0</v>
      </c>
      <c r="I78" s="233">
        <v>0</v>
      </c>
      <c r="J78" s="56">
        <v>16</v>
      </c>
      <c r="K78" s="57">
        <v>12</v>
      </c>
      <c r="L78" s="57">
        <v>1</v>
      </c>
      <c r="M78" s="57">
        <v>0</v>
      </c>
      <c r="N78" s="109">
        <v>0</v>
      </c>
      <c r="O78" s="109">
        <v>0</v>
      </c>
      <c r="P78" s="217">
        <v>0</v>
      </c>
      <c r="Q78" s="56">
        <v>5</v>
      </c>
      <c r="R78" s="57">
        <v>3</v>
      </c>
      <c r="S78" s="57">
        <v>0</v>
      </c>
      <c r="T78" s="57">
        <v>0</v>
      </c>
      <c r="U78" s="109">
        <v>0</v>
      </c>
      <c r="V78" s="58">
        <v>0</v>
      </c>
      <c r="W78" s="217">
        <v>0</v>
      </c>
    </row>
    <row r="79" spans="1:23" s="23" customFormat="1" x14ac:dyDescent="0.3">
      <c r="A79" s="273" t="s">
        <v>138</v>
      </c>
      <c r="B79" s="116" t="s">
        <v>143</v>
      </c>
      <c r="C79" s="108">
        <v>9</v>
      </c>
      <c r="D79" s="57">
        <v>13</v>
      </c>
      <c r="E79" s="57">
        <v>19</v>
      </c>
      <c r="F79" s="57">
        <v>0</v>
      </c>
      <c r="G79" s="109">
        <v>6</v>
      </c>
      <c r="H79" s="217">
        <v>0</v>
      </c>
      <c r="I79" s="233">
        <v>0</v>
      </c>
      <c r="J79" s="56">
        <v>9</v>
      </c>
      <c r="K79" s="57">
        <v>13</v>
      </c>
      <c r="L79" s="57">
        <v>20</v>
      </c>
      <c r="M79" s="57">
        <v>0</v>
      </c>
      <c r="N79" s="109">
        <v>8</v>
      </c>
      <c r="O79" s="109">
        <v>0</v>
      </c>
      <c r="P79" s="217">
        <v>0</v>
      </c>
      <c r="Q79" s="56">
        <v>9</v>
      </c>
      <c r="R79" s="57">
        <v>11</v>
      </c>
      <c r="S79" s="57">
        <v>6</v>
      </c>
      <c r="T79" s="57">
        <v>0</v>
      </c>
      <c r="U79" s="109">
        <v>4</v>
      </c>
      <c r="V79" s="58">
        <v>0</v>
      </c>
      <c r="W79" s="217">
        <v>0</v>
      </c>
    </row>
    <row r="80" spans="1:23" x14ac:dyDescent="0.3">
      <c r="A80" s="273" t="s">
        <v>138</v>
      </c>
      <c r="B80" s="238" t="s">
        <v>144</v>
      </c>
      <c r="C80" s="108">
        <v>63</v>
      </c>
      <c r="D80" s="57">
        <v>25</v>
      </c>
      <c r="E80" s="57">
        <v>0</v>
      </c>
      <c r="F80" s="57">
        <v>0</v>
      </c>
      <c r="G80" s="109">
        <v>0</v>
      </c>
      <c r="H80" s="217">
        <v>0</v>
      </c>
      <c r="I80" s="233">
        <v>0</v>
      </c>
      <c r="J80" s="56">
        <v>72</v>
      </c>
      <c r="K80" s="57">
        <v>53</v>
      </c>
      <c r="L80" s="57">
        <v>10</v>
      </c>
      <c r="M80" s="57">
        <v>0</v>
      </c>
      <c r="N80" s="109">
        <v>0</v>
      </c>
      <c r="O80" s="109">
        <v>0</v>
      </c>
      <c r="P80" s="217">
        <v>0</v>
      </c>
      <c r="Q80" s="56">
        <v>18</v>
      </c>
      <c r="R80" s="57">
        <v>5</v>
      </c>
      <c r="S80" s="57">
        <v>0</v>
      </c>
      <c r="T80" s="57">
        <v>0</v>
      </c>
      <c r="U80" s="109">
        <v>0</v>
      </c>
      <c r="V80" s="58">
        <v>0</v>
      </c>
      <c r="W80" s="217">
        <v>0</v>
      </c>
    </row>
    <row r="81" spans="1:23" x14ac:dyDescent="0.3">
      <c r="A81" s="273" t="s">
        <v>138</v>
      </c>
      <c r="B81" s="238" t="s">
        <v>145</v>
      </c>
      <c r="C81" s="108">
        <v>0</v>
      </c>
      <c r="D81" s="57">
        <v>0</v>
      </c>
      <c r="E81" s="57">
        <v>0</v>
      </c>
      <c r="F81" s="57">
        <v>0</v>
      </c>
      <c r="G81" s="109">
        <v>0</v>
      </c>
      <c r="H81" s="217">
        <v>0</v>
      </c>
      <c r="I81" s="233">
        <v>0</v>
      </c>
      <c r="J81" s="56">
        <v>0</v>
      </c>
      <c r="K81" s="57">
        <v>0</v>
      </c>
      <c r="L81" s="57">
        <v>1</v>
      </c>
      <c r="M81" s="57">
        <v>0</v>
      </c>
      <c r="N81" s="109">
        <v>0</v>
      </c>
      <c r="O81" s="109">
        <v>0</v>
      </c>
      <c r="P81" s="217">
        <v>0</v>
      </c>
      <c r="Q81" s="56">
        <v>0</v>
      </c>
      <c r="R81" s="57">
        <v>0</v>
      </c>
      <c r="S81" s="57">
        <v>0</v>
      </c>
      <c r="T81" s="57">
        <v>0</v>
      </c>
      <c r="U81" s="109">
        <v>0</v>
      </c>
      <c r="V81" s="58">
        <v>0</v>
      </c>
      <c r="W81" s="217">
        <v>0</v>
      </c>
    </row>
    <row r="82" spans="1:23" s="79" customFormat="1" x14ac:dyDescent="0.3">
      <c r="A82" s="273" t="s">
        <v>138</v>
      </c>
      <c r="B82" s="239" t="s">
        <v>146</v>
      </c>
      <c r="C82" s="108">
        <v>5</v>
      </c>
      <c r="D82" s="57">
        <v>11</v>
      </c>
      <c r="E82" s="57">
        <v>0</v>
      </c>
      <c r="F82" s="57">
        <v>0</v>
      </c>
      <c r="G82" s="109">
        <v>4</v>
      </c>
      <c r="H82" s="217">
        <v>0</v>
      </c>
      <c r="I82" s="233">
        <v>0</v>
      </c>
      <c r="J82" s="56">
        <v>5</v>
      </c>
      <c r="K82" s="57">
        <v>20</v>
      </c>
      <c r="L82" s="57">
        <v>7</v>
      </c>
      <c r="M82" s="57">
        <v>0</v>
      </c>
      <c r="N82" s="109">
        <v>4</v>
      </c>
      <c r="O82" s="109">
        <v>0</v>
      </c>
      <c r="P82" s="217">
        <v>0</v>
      </c>
      <c r="Q82" s="56">
        <v>6</v>
      </c>
      <c r="R82" s="57">
        <v>15</v>
      </c>
      <c r="S82" s="57">
        <v>0</v>
      </c>
      <c r="T82" s="57">
        <v>0</v>
      </c>
      <c r="U82" s="109">
        <v>0</v>
      </c>
      <c r="V82" s="58">
        <v>0</v>
      </c>
      <c r="W82" s="217">
        <v>0</v>
      </c>
    </row>
    <row r="83" spans="1:23" s="2" customFormat="1" x14ac:dyDescent="0.3">
      <c r="A83" s="273" t="s">
        <v>138</v>
      </c>
      <c r="B83" s="239" t="s">
        <v>147</v>
      </c>
      <c r="C83" s="108">
        <v>20</v>
      </c>
      <c r="D83" s="57">
        <v>0</v>
      </c>
      <c r="E83" s="57">
        <v>0</v>
      </c>
      <c r="F83" s="57">
        <v>0</v>
      </c>
      <c r="G83" s="109">
        <v>0</v>
      </c>
      <c r="H83" s="217">
        <v>0</v>
      </c>
      <c r="I83" s="233">
        <v>0</v>
      </c>
      <c r="J83" s="56">
        <v>20</v>
      </c>
      <c r="K83" s="57">
        <v>0</v>
      </c>
      <c r="L83" s="57">
        <v>0</v>
      </c>
      <c r="M83" s="57">
        <v>0</v>
      </c>
      <c r="N83" s="109">
        <v>0</v>
      </c>
      <c r="O83" s="109">
        <v>0</v>
      </c>
      <c r="P83" s="217">
        <v>0</v>
      </c>
      <c r="Q83" s="56">
        <v>16</v>
      </c>
      <c r="R83" s="57">
        <v>0</v>
      </c>
      <c r="S83" s="57">
        <v>0</v>
      </c>
      <c r="T83" s="57">
        <v>0</v>
      </c>
      <c r="U83" s="109">
        <v>0</v>
      </c>
      <c r="V83" s="58">
        <v>0</v>
      </c>
      <c r="W83" s="217">
        <v>0</v>
      </c>
    </row>
    <row r="84" spans="1:23" x14ac:dyDescent="0.3">
      <c r="A84" s="273" t="s">
        <v>138</v>
      </c>
      <c r="B84" s="115" t="s">
        <v>148</v>
      </c>
      <c r="C84" s="243">
        <v>0</v>
      </c>
      <c r="D84" s="219">
        <v>0</v>
      </c>
      <c r="E84" s="219">
        <v>0</v>
      </c>
      <c r="F84" s="219">
        <v>0</v>
      </c>
      <c r="G84" s="219">
        <v>0</v>
      </c>
      <c r="H84" s="217">
        <v>1</v>
      </c>
      <c r="I84" s="234">
        <v>0</v>
      </c>
      <c r="J84" s="226">
        <v>0</v>
      </c>
      <c r="K84" s="109">
        <v>0</v>
      </c>
      <c r="L84" s="109">
        <v>0</v>
      </c>
      <c r="M84" s="109">
        <v>0</v>
      </c>
      <c r="N84" s="109">
        <v>0</v>
      </c>
      <c r="O84" s="109">
        <v>1</v>
      </c>
      <c r="P84" s="217">
        <v>0</v>
      </c>
      <c r="Q84" s="226">
        <v>0</v>
      </c>
      <c r="R84" s="220">
        <v>0</v>
      </c>
      <c r="S84" s="220">
        <v>0</v>
      </c>
      <c r="T84" s="220">
        <v>0</v>
      </c>
      <c r="U84" s="220">
        <v>0</v>
      </c>
      <c r="V84" s="218">
        <v>0</v>
      </c>
      <c r="W84" s="217">
        <v>0</v>
      </c>
    </row>
    <row r="85" spans="1:23" ht="16.2" thickBot="1" x14ac:dyDescent="0.35">
      <c r="A85" s="270"/>
      <c r="B85" s="240" t="s">
        <v>149</v>
      </c>
      <c r="C85" s="135">
        <f t="shared" ref="C85:W85" si="0">SUM(C2:C84)</f>
        <v>7235</v>
      </c>
      <c r="D85" s="54">
        <f t="shared" si="0"/>
        <v>7089</v>
      </c>
      <c r="E85" s="54">
        <f t="shared" si="0"/>
        <v>4489</v>
      </c>
      <c r="F85" s="54">
        <f t="shared" si="0"/>
        <v>4704</v>
      </c>
      <c r="G85" s="54">
        <f t="shared" si="0"/>
        <v>6269</v>
      </c>
      <c r="H85" s="54">
        <f t="shared" si="0"/>
        <v>7710</v>
      </c>
      <c r="I85" s="235">
        <f t="shared" si="0"/>
        <v>8894</v>
      </c>
      <c r="J85" s="52">
        <f t="shared" si="0"/>
        <v>10261</v>
      </c>
      <c r="K85" s="53">
        <f t="shared" si="0"/>
        <v>10058</v>
      </c>
      <c r="L85" s="53">
        <f t="shared" si="0"/>
        <v>7071</v>
      </c>
      <c r="M85" s="53">
        <f t="shared" si="0"/>
        <v>7489</v>
      </c>
      <c r="N85" s="53">
        <f t="shared" si="0"/>
        <v>9875</v>
      </c>
      <c r="O85" s="53">
        <f t="shared" si="0"/>
        <v>12238</v>
      </c>
      <c r="P85" s="230">
        <f t="shared" si="0"/>
        <v>14412</v>
      </c>
      <c r="Q85" s="227">
        <f t="shared" si="0"/>
        <v>4162</v>
      </c>
      <c r="R85" s="50">
        <f t="shared" si="0"/>
        <v>4110</v>
      </c>
      <c r="S85" s="50">
        <f t="shared" si="0"/>
        <v>2892</v>
      </c>
      <c r="T85" s="50">
        <f t="shared" si="0"/>
        <v>2888</v>
      </c>
      <c r="U85" s="50">
        <f t="shared" si="0"/>
        <v>3561</v>
      </c>
      <c r="V85" s="50">
        <f t="shared" si="0"/>
        <v>3853</v>
      </c>
      <c r="W85" s="228">
        <f t="shared" si="0"/>
        <v>4127</v>
      </c>
    </row>
    <row r="86" spans="1:23" x14ac:dyDescent="0.3">
      <c r="A86" s="271" t="s">
        <v>150</v>
      </c>
      <c r="F86" s="46"/>
      <c r="G86" s="46"/>
      <c r="H86" s="46"/>
      <c r="I86" s="46"/>
    </row>
    <row r="87" spans="1:23" x14ac:dyDescent="0.3">
      <c r="F87" s="46"/>
      <c r="G87" s="46"/>
      <c r="H87" s="46"/>
      <c r="I87" s="46"/>
    </row>
    <row r="88" spans="1:23" x14ac:dyDescent="0.3">
      <c r="F88" s="46"/>
      <c r="G88" s="46"/>
      <c r="H88" s="46"/>
      <c r="I88" s="46"/>
    </row>
    <row r="89" spans="1:23" x14ac:dyDescent="0.3">
      <c r="F89" s="46"/>
      <c r="G89" s="46"/>
      <c r="H89" s="46"/>
      <c r="I89" s="46"/>
    </row>
    <row r="90" spans="1:23" x14ac:dyDescent="0.3">
      <c r="F90" s="46"/>
      <c r="G90" s="46"/>
      <c r="H90" s="46"/>
      <c r="I90" s="46"/>
    </row>
    <row r="91" spans="1:23" x14ac:dyDescent="0.3">
      <c r="F91" s="46"/>
      <c r="G91" s="46"/>
      <c r="H91" s="46"/>
      <c r="I91" s="46"/>
    </row>
    <row r="92" spans="1:23" x14ac:dyDescent="0.3">
      <c r="F92" s="46"/>
      <c r="G92" s="46"/>
      <c r="H92" s="46"/>
      <c r="I92" s="46"/>
    </row>
    <row r="93" spans="1:23" x14ac:dyDescent="0.3">
      <c r="F93" s="46"/>
      <c r="G93" s="46"/>
      <c r="H93" s="46"/>
      <c r="I93" s="46"/>
    </row>
    <row r="94" spans="1:23" x14ac:dyDescent="0.3">
      <c r="F94" s="46"/>
      <c r="G94" s="46"/>
      <c r="H94" s="46"/>
      <c r="I94" s="46"/>
    </row>
    <row r="95" spans="1:23" x14ac:dyDescent="0.3">
      <c r="F95" s="46"/>
      <c r="G95" s="46"/>
      <c r="H95" s="46"/>
      <c r="I95" s="46"/>
    </row>
    <row r="96" spans="1:23" x14ac:dyDescent="0.3">
      <c r="F96" s="46"/>
      <c r="G96" s="46"/>
      <c r="H96" s="46"/>
      <c r="I96" s="46"/>
    </row>
    <row r="97" spans="6:9" x14ac:dyDescent="0.3">
      <c r="F97" s="46"/>
      <c r="G97" s="46"/>
      <c r="H97" s="46"/>
      <c r="I97" s="46"/>
    </row>
    <row r="98" spans="6:9" x14ac:dyDescent="0.3">
      <c r="F98" s="46"/>
      <c r="G98" s="46"/>
      <c r="H98" s="46"/>
      <c r="I98" s="46"/>
    </row>
    <row r="99" spans="6:9" x14ac:dyDescent="0.3">
      <c r="F99" s="46"/>
      <c r="G99" s="46"/>
      <c r="H99" s="46"/>
      <c r="I99" s="46"/>
    </row>
    <row r="100" spans="6:9" x14ac:dyDescent="0.3">
      <c r="F100" s="46"/>
      <c r="G100" s="46"/>
      <c r="H100" s="46"/>
      <c r="I100" s="46"/>
    </row>
    <row r="101" spans="6:9" x14ac:dyDescent="0.3">
      <c r="F101" s="46"/>
      <c r="G101" s="46"/>
      <c r="H101" s="46"/>
      <c r="I101" s="46"/>
    </row>
    <row r="102" spans="6:9" x14ac:dyDescent="0.3">
      <c r="F102" s="46"/>
      <c r="G102" s="46"/>
      <c r="H102" s="46"/>
      <c r="I102" s="46"/>
    </row>
    <row r="103" spans="6:9" x14ac:dyDescent="0.3">
      <c r="F103" s="46"/>
      <c r="G103" s="46"/>
      <c r="H103" s="46"/>
      <c r="I103" s="46"/>
    </row>
    <row r="104" spans="6:9" x14ac:dyDescent="0.3">
      <c r="F104" s="46"/>
      <c r="G104" s="46"/>
      <c r="H104" s="46"/>
      <c r="I104" s="46"/>
    </row>
    <row r="105" spans="6:9" x14ac:dyDescent="0.3">
      <c r="F105" s="46"/>
      <c r="G105" s="46"/>
      <c r="H105" s="46"/>
      <c r="I105" s="46"/>
    </row>
    <row r="106" spans="6:9" x14ac:dyDescent="0.3">
      <c r="F106" s="46"/>
      <c r="G106" s="46"/>
      <c r="H106" s="46"/>
      <c r="I106" s="46"/>
    </row>
    <row r="107" spans="6:9" x14ac:dyDescent="0.3">
      <c r="F107" s="46"/>
      <c r="G107" s="46"/>
      <c r="H107" s="46"/>
      <c r="I107" s="46"/>
    </row>
    <row r="108" spans="6:9" x14ac:dyDescent="0.3">
      <c r="F108" s="46"/>
      <c r="G108" s="46"/>
      <c r="H108" s="46"/>
      <c r="I108" s="46"/>
    </row>
    <row r="109" spans="6:9" x14ac:dyDescent="0.3">
      <c r="F109" s="46"/>
      <c r="G109" s="46"/>
      <c r="H109" s="46"/>
      <c r="I109" s="46"/>
    </row>
    <row r="110" spans="6:9" x14ac:dyDescent="0.3">
      <c r="F110" s="46"/>
      <c r="G110" s="46"/>
      <c r="H110" s="46"/>
      <c r="I110" s="46"/>
    </row>
    <row r="111" spans="6:9" x14ac:dyDescent="0.3">
      <c r="F111" s="46"/>
      <c r="G111" s="46"/>
      <c r="H111" s="46"/>
      <c r="I111" s="46"/>
    </row>
    <row r="112" spans="6:9" x14ac:dyDescent="0.3">
      <c r="F112" s="46"/>
      <c r="G112" s="46"/>
      <c r="H112" s="46"/>
      <c r="I112" s="46"/>
    </row>
    <row r="113" spans="6:9" x14ac:dyDescent="0.3">
      <c r="F113" s="46"/>
      <c r="G113" s="46"/>
      <c r="H113" s="46"/>
      <c r="I113" s="46"/>
    </row>
    <row r="114" spans="6:9" x14ac:dyDescent="0.3">
      <c r="F114" s="46"/>
      <c r="G114" s="46"/>
      <c r="H114" s="46"/>
      <c r="I114" s="46"/>
    </row>
    <row r="115" spans="6:9" x14ac:dyDescent="0.3">
      <c r="F115" s="46"/>
      <c r="G115" s="46"/>
      <c r="H115" s="46"/>
      <c r="I115" s="46"/>
    </row>
    <row r="116" spans="6:9" x14ac:dyDescent="0.3">
      <c r="F116" s="46"/>
      <c r="G116" s="46"/>
      <c r="H116" s="46"/>
      <c r="I116" s="46"/>
    </row>
    <row r="117" spans="6:9" x14ac:dyDescent="0.3">
      <c r="F117" s="46"/>
      <c r="G117" s="46"/>
      <c r="H117" s="46"/>
      <c r="I117" s="46"/>
    </row>
    <row r="118" spans="6:9" x14ac:dyDescent="0.3">
      <c r="F118" s="46"/>
      <c r="G118" s="46"/>
      <c r="H118" s="46"/>
      <c r="I118" s="46"/>
    </row>
    <row r="119" spans="6:9" x14ac:dyDescent="0.3">
      <c r="F119" s="46"/>
      <c r="G119" s="46"/>
      <c r="H119" s="46"/>
      <c r="I119" s="46"/>
    </row>
    <row r="120" spans="6:9" x14ac:dyDescent="0.3">
      <c r="F120" s="46"/>
      <c r="G120" s="46"/>
      <c r="H120" s="46"/>
      <c r="I120" s="46"/>
    </row>
    <row r="121" spans="6:9" x14ac:dyDescent="0.3">
      <c r="F121" s="46"/>
      <c r="G121" s="46"/>
      <c r="H121" s="46"/>
      <c r="I121" s="46"/>
    </row>
    <row r="122" spans="6:9" x14ac:dyDescent="0.3">
      <c r="F122" s="46"/>
      <c r="G122" s="46"/>
      <c r="H122" s="46"/>
      <c r="I122" s="46"/>
    </row>
    <row r="123" spans="6:9" x14ac:dyDescent="0.3">
      <c r="F123" s="46"/>
      <c r="G123" s="46"/>
      <c r="H123" s="46"/>
      <c r="I123" s="46"/>
    </row>
    <row r="124" spans="6:9" x14ac:dyDescent="0.3">
      <c r="F124" s="46"/>
      <c r="G124" s="46"/>
      <c r="H124" s="46"/>
      <c r="I124" s="46"/>
    </row>
    <row r="125" spans="6:9" x14ac:dyDescent="0.3">
      <c r="F125" s="46"/>
      <c r="G125" s="46"/>
      <c r="H125" s="46"/>
      <c r="I125" s="46"/>
    </row>
    <row r="126" spans="6:9" x14ac:dyDescent="0.3">
      <c r="F126" s="46"/>
      <c r="G126" s="46"/>
      <c r="H126" s="46"/>
      <c r="I126" s="46"/>
    </row>
    <row r="127" spans="6:9" x14ac:dyDescent="0.3">
      <c r="F127" s="46"/>
      <c r="G127" s="46"/>
      <c r="H127" s="46"/>
      <c r="I127" s="46"/>
    </row>
    <row r="128" spans="6:9" x14ac:dyDescent="0.3">
      <c r="F128" s="46"/>
      <c r="G128" s="46"/>
      <c r="H128" s="46"/>
      <c r="I128" s="46"/>
    </row>
    <row r="129" spans="6:9" x14ac:dyDescent="0.3">
      <c r="F129" s="46"/>
      <c r="G129" s="46"/>
      <c r="H129" s="46"/>
      <c r="I129" s="46"/>
    </row>
    <row r="130" spans="6:9" x14ac:dyDescent="0.3">
      <c r="F130" s="46"/>
      <c r="G130" s="46"/>
      <c r="H130" s="46"/>
      <c r="I130" s="46"/>
    </row>
    <row r="131" spans="6:9" x14ac:dyDescent="0.3">
      <c r="F131" s="46"/>
      <c r="G131" s="46"/>
      <c r="H131" s="46"/>
      <c r="I131" s="46"/>
    </row>
    <row r="132" spans="6:9" x14ac:dyDescent="0.3">
      <c r="F132" s="46"/>
      <c r="G132" s="46"/>
      <c r="H132" s="46"/>
      <c r="I132" s="46"/>
    </row>
    <row r="133" spans="6:9" x14ac:dyDescent="0.3">
      <c r="F133" s="46"/>
      <c r="G133" s="46"/>
      <c r="H133" s="46"/>
      <c r="I133" s="46"/>
    </row>
    <row r="134" spans="6:9" x14ac:dyDescent="0.3">
      <c r="F134" s="46"/>
      <c r="G134" s="46"/>
      <c r="H134" s="46"/>
      <c r="I134" s="46"/>
    </row>
    <row r="135" spans="6:9" x14ac:dyDescent="0.3">
      <c r="F135" s="46"/>
      <c r="G135" s="46"/>
      <c r="H135" s="46"/>
      <c r="I135" s="46"/>
    </row>
    <row r="136" spans="6:9" x14ac:dyDescent="0.3">
      <c r="F136" s="46"/>
      <c r="G136" s="46"/>
      <c r="H136" s="46"/>
      <c r="I136" s="46"/>
    </row>
    <row r="137" spans="6:9" x14ac:dyDescent="0.3">
      <c r="F137" s="46"/>
      <c r="G137" s="46"/>
      <c r="H137" s="46"/>
      <c r="I137" s="46"/>
    </row>
    <row r="138" spans="6:9" x14ac:dyDescent="0.3">
      <c r="F138" s="46"/>
      <c r="G138" s="46"/>
      <c r="H138" s="46"/>
      <c r="I138" s="46"/>
    </row>
    <row r="139" spans="6:9" x14ac:dyDescent="0.3">
      <c r="F139" s="46"/>
      <c r="G139" s="46"/>
      <c r="H139" s="46"/>
      <c r="I139" s="46"/>
    </row>
    <row r="140" spans="6:9" x14ac:dyDescent="0.3">
      <c r="F140" s="46"/>
      <c r="G140" s="46"/>
      <c r="H140" s="46"/>
      <c r="I140" s="46"/>
    </row>
    <row r="141" spans="6:9" x14ac:dyDescent="0.3">
      <c r="F141" s="46"/>
      <c r="G141" s="46"/>
      <c r="H141" s="46"/>
      <c r="I141" s="46"/>
    </row>
    <row r="142" spans="6:9" x14ac:dyDescent="0.3">
      <c r="F142" s="46"/>
      <c r="G142" s="46"/>
      <c r="H142" s="46"/>
      <c r="I142" s="46"/>
    </row>
    <row r="143" spans="6:9" x14ac:dyDescent="0.3">
      <c r="F143" s="46"/>
      <c r="G143" s="46"/>
      <c r="H143" s="46"/>
      <c r="I143" s="46"/>
    </row>
    <row r="144" spans="6:9" x14ac:dyDescent="0.3">
      <c r="F144" s="46"/>
      <c r="G144" s="46"/>
      <c r="H144" s="46"/>
      <c r="I144" s="46"/>
    </row>
    <row r="145" spans="6:9" x14ac:dyDescent="0.3">
      <c r="F145" s="46"/>
      <c r="G145" s="46"/>
      <c r="H145" s="46"/>
      <c r="I145" s="46"/>
    </row>
    <row r="146" spans="6:9" x14ac:dyDescent="0.3">
      <c r="F146" s="46"/>
      <c r="G146" s="46"/>
      <c r="H146" s="46"/>
      <c r="I146" s="46"/>
    </row>
    <row r="147" spans="6:9" x14ac:dyDescent="0.3">
      <c r="F147" s="46"/>
      <c r="G147" s="46"/>
      <c r="H147" s="46"/>
      <c r="I147" s="46"/>
    </row>
    <row r="148" spans="6:9" x14ac:dyDescent="0.3">
      <c r="F148" s="46"/>
      <c r="G148" s="46"/>
      <c r="H148" s="46"/>
      <c r="I148" s="46"/>
    </row>
    <row r="149" spans="6:9" x14ac:dyDescent="0.3">
      <c r="F149" s="46"/>
      <c r="G149" s="46"/>
      <c r="H149" s="46"/>
      <c r="I149" s="46"/>
    </row>
    <row r="150" spans="6:9" x14ac:dyDescent="0.3">
      <c r="F150" s="46"/>
      <c r="G150" s="46"/>
      <c r="H150" s="46"/>
      <c r="I150" s="46"/>
    </row>
    <row r="151" spans="6:9" x14ac:dyDescent="0.3">
      <c r="F151" s="46"/>
      <c r="G151" s="46"/>
      <c r="H151" s="46"/>
      <c r="I151" s="46"/>
    </row>
    <row r="152" spans="6:9" x14ac:dyDescent="0.3">
      <c r="F152" s="46"/>
      <c r="G152" s="46"/>
      <c r="H152" s="46"/>
      <c r="I152" s="46"/>
    </row>
    <row r="153" spans="6:9" x14ac:dyDescent="0.3">
      <c r="F153" s="46"/>
      <c r="G153" s="46"/>
      <c r="H153" s="46"/>
      <c r="I153" s="46"/>
    </row>
    <row r="154" spans="6:9" x14ac:dyDescent="0.3">
      <c r="F154" s="46"/>
      <c r="G154" s="46"/>
      <c r="H154" s="46"/>
      <c r="I154" s="46"/>
    </row>
    <row r="155" spans="6:9" x14ac:dyDescent="0.3">
      <c r="F155" s="46"/>
      <c r="G155" s="46"/>
      <c r="H155" s="46"/>
      <c r="I155" s="46"/>
    </row>
    <row r="156" spans="6:9" x14ac:dyDescent="0.3">
      <c r="F156" s="46"/>
      <c r="G156" s="46"/>
      <c r="H156" s="46"/>
      <c r="I156" s="46"/>
    </row>
    <row r="157" spans="6:9" x14ac:dyDescent="0.3">
      <c r="F157" s="46"/>
      <c r="G157" s="46"/>
      <c r="H157" s="46"/>
      <c r="I157" s="46"/>
    </row>
    <row r="158" spans="6:9" x14ac:dyDescent="0.3">
      <c r="F158" s="46"/>
      <c r="G158" s="46"/>
      <c r="H158" s="46"/>
      <c r="I158" s="46"/>
    </row>
    <row r="159" spans="6:9" x14ac:dyDescent="0.3">
      <c r="F159" s="46"/>
      <c r="G159" s="46"/>
      <c r="H159" s="46"/>
      <c r="I159" s="46"/>
    </row>
    <row r="160" spans="6:9" x14ac:dyDescent="0.3">
      <c r="F160" s="46"/>
      <c r="G160" s="46"/>
      <c r="H160" s="46"/>
      <c r="I160" s="46"/>
    </row>
    <row r="161" spans="6:9" x14ac:dyDescent="0.3">
      <c r="F161" s="46"/>
      <c r="G161" s="46"/>
      <c r="H161" s="46"/>
      <c r="I161" s="46"/>
    </row>
    <row r="162" spans="6:9" x14ac:dyDescent="0.3">
      <c r="F162" s="46"/>
      <c r="G162" s="46"/>
      <c r="H162" s="46"/>
      <c r="I162" s="46"/>
    </row>
    <row r="163" spans="6:9" x14ac:dyDescent="0.3">
      <c r="F163" s="46"/>
      <c r="G163" s="46"/>
      <c r="H163" s="46"/>
      <c r="I163" s="46"/>
    </row>
    <row r="164" spans="6:9" x14ac:dyDescent="0.3">
      <c r="F164" s="46"/>
      <c r="G164" s="46"/>
      <c r="H164" s="46"/>
      <c r="I164" s="46"/>
    </row>
    <row r="165" spans="6:9" x14ac:dyDescent="0.3">
      <c r="F165" s="46"/>
      <c r="G165" s="46"/>
      <c r="H165" s="46"/>
      <c r="I165" s="46"/>
    </row>
    <row r="166" spans="6:9" x14ac:dyDescent="0.3">
      <c r="F166" s="46"/>
      <c r="G166" s="46"/>
      <c r="H166" s="46"/>
      <c r="I166" s="46"/>
    </row>
    <row r="167" spans="6:9" x14ac:dyDescent="0.3">
      <c r="F167" s="46"/>
      <c r="G167" s="46"/>
      <c r="H167" s="46"/>
      <c r="I167" s="46"/>
    </row>
    <row r="168" spans="6:9" x14ac:dyDescent="0.3">
      <c r="F168" s="46"/>
      <c r="G168" s="46"/>
      <c r="H168" s="46"/>
      <c r="I168" s="46"/>
    </row>
    <row r="169" spans="6:9" x14ac:dyDescent="0.3">
      <c r="F169" s="46"/>
      <c r="G169" s="46"/>
      <c r="H169" s="46"/>
      <c r="I169" s="46"/>
    </row>
    <row r="170" spans="6:9" x14ac:dyDescent="0.3">
      <c r="F170" s="46"/>
      <c r="G170" s="46"/>
      <c r="H170" s="46"/>
      <c r="I170" s="46"/>
    </row>
    <row r="171" spans="6:9" x14ac:dyDescent="0.3">
      <c r="F171" s="46"/>
      <c r="G171" s="46"/>
      <c r="H171" s="46"/>
      <c r="I171" s="46"/>
    </row>
    <row r="172" spans="6:9" x14ac:dyDescent="0.3">
      <c r="F172" s="46"/>
      <c r="G172" s="46"/>
      <c r="H172" s="46"/>
      <c r="I172" s="46"/>
    </row>
    <row r="173" spans="6:9" x14ac:dyDescent="0.3">
      <c r="F173" s="46"/>
      <c r="G173" s="46"/>
      <c r="H173" s="46"/>
      <c r="I173" s="46"/>
    </row>
    <row r="174" spans="6:9" x14ac:dyDescent="0.3">
      <c r="F174" s="46"/>
      <c r="G174" s="46"/>
      <c r="H174" s="46"/>
      <c r="I174" s="46"/>
    </row>
    <row r="175" spans="6:9" x14ac:dyDescent="0.3">
      <c r="F175" s="46"/>
      <c r="G175" s="46"/>
      <c r="H175" s="46"/>
      <c r="I175" s="46"/>
    </row>
    <row r="176" spans="6:9" x14ac:dyDescent="0.3">
      <c r="F176" s="46"/>
      <c r="G176" s="46"/>
      <c r="H176" s="46"/>
      <c r="I176" s="46"/>
    </row>
    <row r="177" spans="6:9" x14ac:dyDescent="0.3">
      <c r="F177" s="46"/>
      <c r="G177" s="46"/>
      <c r="H177" s="46"/>
      <c r="I177" s="46"/>
    </row>
    <row r="178" spans="6:9" x14ac:dyDescent="0.3">
      <c r="F178" s="46"/>
      <c r="G178" s="46"/>
      <c r="H178" s="46"/>
      <c r="I178" s="46"/>
    </row>
    <row r="179" spans="6:9" x14ac:dyDescent="0.3">
      <c r="F179" s="46"/>
      <c r="G179" s="46"/>
      <c r="H179" s="46"/>
      <c r="I179" s="46"/>
    </row>
    <row r="180" spans="6:9" x14ac:dyDescent="0.3">
      <c r="F180" s="46"/>
      <c r="G180" s="46"/>
      <c r="H180" s="46"/>
      <c r="I180" s="46"/>
    </row>
    <row r="181" spans="6:9" x14ac:dyDescent="0.3">
      <c r="F181" s="46"/>
      <c r="G181" s="46"/>
      <c r="H181" s="46"/>
      <c r="I181" s="46"/>
    </row>
    <row r="182" spans="6:9" x14ac:dyDescent="0.3">
      <c r="F182" s="46"/>
      <c r="G182" s="46"/>
      <c r="H182" s="46"/>
      <c r="I182" s="46"/>
    </row>
    <row r="183" spans="6:9" x14ac:dyDescent="0.3">
      <c r="F183" s="46"/>
      <c r="G183" s="46"/>
      <c r="H183" s="46"/>
      <c r="I183" s="46"/>
    </row>
    <row r="184" spans="6:9" x14ac:dyDescent="0.3">
      <c r="F184" s="46"/>
      <c r="G184" s="46"/>
      <c r="H184" s="46"/>
      <c r="I184" s="46"/>
    </row>
    <row r="185" spans="6:9" x14ac:dyDescent="0.3">
      <c r="F185" s="46"/>
      <c r="G185" s="46"/>
      <c r="H185" s="46"/>
      <c r="I185" s="46"/>
    </row>
    <row r="186" spans="6:9" x14ac:dyDescent="0.3">
      <c r="F186" s="46"/>
      <c r="G186" s="46"/>
      <c r="H186" s="46"/>
      <c r="I186" s="46"/>
    </row>
    <row r="187" spans="6:9" x14ac:dyDescent="0.3">
      <c r="F187" s="46"/>
      <c r="G187" s="46"/>
      <c r="H187" s="46"/>
      <c r="I187" s="46"/>
    </row>
    <row r="188" spans="6:9" x14ac:dyDescent="0.3">
      <c r="F188" s="46"/>
      <c r="G188" s="46"/>
      <c r="H188" s="46"/>
      <c r="I188" s="46"/>
    </row>
    <row r="189" spans="6:9" x14ac:dyDescent="0.3">
      <c r="F189" s="46"/>
      <c r="G189" s="46"/>
      <c r="H189" s="46"/>
      <c r="I189" s="46"/>
    </row>
    <row r="190" spans="6:9" x14ac:dyDescent="0.3">
      <c r="F190" s="46"/>
      <c r="G190" s="46"/>
      <c r="H190" s="46"/>
      <c r="I190" s="46"/>
    </row>
    <row r="191" spans="6:9" x14ac:dyDescent="0.3">
      <c r="F191" s="46"/>
      <c r="G191" s="46"/>
      <c r="H191" s="46"/>
      <c r="I191" s="46"/>
    </row>
    <row r="192" spans="6:9" x14ac:dyDescent="0.3">
      <c r="F192" s="46"/>
      <c r="G192" s="46"/>
      <c r="H192" s="46"/>
      <c r="I192" s="46"/>
    </row>
    <row r="193" spans="6:9" x14ac:dyDescent="0.3">
      <c r="F193" s="46"/>
      <c r="G193" s="46"/>
      <c r="H193" s="46"/>
      <c r="I193" s="46"/>
    </row>
    <row r="194" spans="6:9" x14ac:dyDescent="0.3">
      <c r="F194" s="46"/>
      <c r="G194" s="46"/>
      <c r="H194" s="46"/>
      <c r="I194" s="46"/>
    </row>
    <row r="195" spans="6:9" x14ac:dyDescent="0.3">
      <c r="F195" s="46"/>
      <c r="G195" s="46"/>
      <c r="H195" s="46"/>
      <c r="I195" s="46"/>
    </row>
    <row r="196" spans="6:9" x14ac:dyDescent="0.3">
      <c r="F196" s="46"/>
      <c r="G196" s="46"/>
      <c r="H196" s="46"/>
      <c r="I196" s="46"/>
    </row>
    <row r="197" spans="6:9" x14ac:dyDescent="0.3">
      <c r="F197" s="46"/>
      <c r="G197" s="46"/>
      <c r="H197" s="46"/>
      <c r="I197" s="46"/>
    </row>
    <row r="198" spans="6:9" x14ac:dyDescent="0.3">
      <c r="F198" s="46"/>
      <c r="G198" s="46"/>
      <c r="H198" s="46"/>
      <c r="I198" s="46"/>
    </row>
    <row r="199" spans="6:9" x14ac:dyDescent="0.3">
      <c r="F199" s="46"/>
      <c r="G199" s="46"/>
      <c r="H199" s="46"/>
      <c r="I199" s="46"/>
    </row>
    <row r="200" spans="6:9" x14ac:dyDescent="0.3">
      <c r="F200" s="46"/>
      <c r="G200" s="46"/>
      <c r="H200" s="46"/>
      <c r="I200" s="46"/>
    </row>
    <row r="201" spans="6:9" x14ac:dyDescent="0.3">
      <c r="F201" s="46"/>
      <c r="G201" s="46"/>
      <c r="H201" s="46"/>
      <c r="I201" s="46"/>
    </row>
    <row r="202" spans="6:9" x14ac:dyDescent="0.3">
      <c r="F202" s="46"/>
      <c r="G202" s="46"/>
      <c r="H202" s="46"/>
      <c r="I202" s="46"/>
    </row>
    <row r="203" spans="6:9" x14ac:dyDescent="0.3">
      <c r="F203" s="46"/>
      <c r="G203" s="46"/>
      <c r="H203" s="46"/>
      <c r="I203" s="46"/>
    </row>
    <row r="204" spans="6:9" x14ac:dyDescent="0.3">
      <c r="F204" s="46"/>
      <c r="G204" s="46"/>
      <c r="H204" s="46"/>
      <c r="I204" s="46"/>
    </row>
    <row r="205" spans="6:9" x14ac:dyDescent="0.3">
      <c r="F205" s="46"/>
      <c r="G205" s="46"/>
      <c r="H205" s="46"/>
      <c r="I205" s="46"/>
    </row>
    <row r="206" spans="6:9" x14ac:dyDescent="0.3">
      <c r="F206" s="46"/>
      <c r="G206" s="46"/>
      <c r="H206" s="46"/>
      <c r="I206" s="46"/>
    </row>
    <row r="207" spans="6:9" x14ac:dyDescent="0.3">
      <c r="F207" s="46"/>
      <c r="G207" s="46"/>
      <c r="H207" s="46"/>
      <c r="I207" s="46"/>
    </row>
    <row r="208" spans="6:9" x14ac:dyDescent="0.3">
      <c r="F208" s="46"/>
      <c r="G208" s="46"/>
      <c r="H208" s="46"/>
      <c r="I208" s="46"/>
    </row>
    <row r="209" spans="6:9" x14ac:dyDescent="0.3">
      <c r="F209" s="46"/>
      <c r="G209" s="46"/>
      <c r="H209" s="46"/>
      <c r="I209" s="46"/>
    </row>
    <row r="210" spans="6:9" x14ac:dyDescent="0.3">
      <c r="F210" s="46"/>
      <c r="G210" s="46"/>
      <c r="H210" s="46"/>
      <c r="I210" s="46"/>
    </row>
    <row r="211" spans="6:9" x14ac:dyDescent="0.3">
      <c r="F211" s="46"/>
      <c r="G211" s="46"/>
      <c r="H211" s="46"/>
      <c r="I211" s="46"/>
    </row>
    <row r="212" spans="6:9" x14ac:dyDescent="0.3">
      <c r="F212" s="46"/>
      <c r="G212" s="46"/>
      <c r="H212" s="46"/>
      <c r="I212" s="46"/>
    </row>
    <row r="213" spans="6:9" x14ac:dyDescent="0.3">
      <c r="F213" s="46"/>
      <c r="G213" s="46"/>
      <c r="H213" s="46"/>
      <c r="I213" s="46"/>
    </row>
    <row r="214" spans="6:9" x14ac:dyDescent="0.3">
      <c r="F214" s="46"/>
      <c r="G214" s="46"/>
      <c r="H214" s="46"/>
      <c r="I214" s="46"/>
    </row>
    <row r="215" spans="6:9" x14ac:dyDescent="0.3">
      <c r="F215" s="46"/>
      <c r="G215" s="46"/>
      <c r="H215" s="46"/>
      <c r="I215" s="46"/>
    </row>
    <row r="216" spans="6:9" x14ac:dyDescent="0.3">
      <c r="F216" s="46"/>
      <c r="G216" s="46"/>
      <c r="H216" s="46"/>
      <c r="I216" s="46"/>
    </row>
    <row r="217" spans="6:9" x14ac:dyDescent="0.3">
      <c r="F217" s="46"/>
      <c r="G217" s="46"/>
      <c r="H217" s="46"/>
      <c r="I217" s="46"/>
    </row>
    <row r="218" spans="6:9" x14ac:dyDescent="0.3">
      <c r="F218" s="46"/>
      <c r="G218" s="46"/>
      <c r="H218" s="46"/>
      <c r="I218" s="46"/>
    </row>
    <row r="219" spans="6:9" x14ac:dyDescent="0.3">
      <c r="F219" s="46"/>
      <c r="G219" s="46"/>
      <c r="H219" s="46"/>
      <c r="I219" s="46"/>
    </row>
    <row r="220" spans="6:9" x14ac:dyDescent="0.3">
      <c r="F220" s="46"/>
      <c r="G220" s="46"/>
      <c r="H220" s="46"/>
      <c r="I220" s="46"/>
    </row>
    <row r="221" spans="6:9" x14ac:dyDescent="0.3">
      <c r="F221" s="46"/>
      <c r="G221" s="46"/>
      <c r="H221" s="46"/>
      <c r="I221" s="46"/>
    </row>
    <row r="222" spans="6:9" x14ac:dyDescent="0.3">
      <c r="F222" s="46"/>
      <c r="G222" s="46"/>
      <c r="H222" s="46"/>
      <c r="I222" s="46"/>
    </row>
    <row r="223" spans="6:9" x14ac:dyDescent="0.3">
      <c r="F223" s="46"/>
      <c r="G223" s="46"/>
      <c r="H223" s="46"/>
      <c r="I223" s="46"/>
    </row>
    <row r="224" spans="6:9" x14ac:dyDescent="0.3">
      <c r="F224" s="46"/>
      <c r="G224" s="46"/>
      <c r="H224" s="46"/>
      <c r="I224" s="46"/>
    </row>
    <row r="225" spans="6:9" x14ac:dyDescent="0.3">
      <c r="F225" s="46"/>
      <c r="G225" s="46"/>
      <c r="H225" s="46"/>
      <c r="I225" s="46"/>
    </row>
    <row r="226" spans="6:9" x14ac:dyDescent="0.3">
      <c r="F226" s="46"/>
      <c r="G226" s="46"/>
      <c r="H226" s="46"/>
      <c r="I226" s="46"/>
    </row>
    <row r="227" spans="6:9" x14ac:dyDescent="0.3">
      <c r="F227" s="46"/>
      <c r="G227" s="46"/>
      <c r="H227" s="46"/>
      <c r="I227" s="46"/>
    </row>
    <row r="228" spans="6:9" x14ac:dyDescent="0.3">
      <c r="F228" s="46"/>
      <c r="G228" s="46"/>
      <c r="H228" s="46"/>
      <c r="I228" s="46"/>
    </row>
    <row r="229" spans="6:9" x14ac:dyDescent="0.3">
      <c r="F229" s="46"/>
      <c r="G229" s="46"/>
      <c r="H229" s="46"/>
      <c r="I229" s="46"/>
    </row>
    <row r="230" spans="6:9" x14ac:dyDescent="0.3">
      <c r="F230" s="46"/>
      <c r="G230" s="46"/>
      <c r="H230" s="46"/>
      <c r="I230" s="46"/>
    </row>
    <row r="231" spans="6:9" x14ac:dyDescent="0.3">
      <c r="F231" s="46"/>
      <c r="G231" s="46"/>
      <c r="H231" s="46"/>
      <c r="I231" s="46"/>
    </row>
    <row r="232" spans="6:9" x14ac:dyDescent="0.3">
      <c r="F232" s="46"/>
      <c r="G232" s="46"/>
      <c r="H232" s="46"/>
      <c r="I232" s="46"/>
    </row>
    <row r="233" spans="6:9" x14ac:dyDescent="0.3">
      <c r="F233" s="46"/>
      <c r="G233" s="46"/>
      <c r="H233" s="46"/>
      <c r="I233" s="46"/>
    </row>
    <row r="234" spans="6:9" x14ac:dyDescent="0.3">
      <c r="F234" s="46"/>
      <c r="G234" s="46"/>
      <c r="H234" s="46"/>
      <c r="I234" s="46"/>
    </row>
    <row r="235" spans="6:9" x14ac:dyDescent="0.3">
      <c r="F235" s="46"/>
      <c r="G235" s="46"/>
      <c r="H235" s="46"/>
      <c r="I235" s="46"/>
    </row>
    <row r="236" spans="6:9" x14ac:dyDescent="0.3">
      <c r="F236" s="46"/>
      <c r="G236" s="46"/>
      <c r="H236" s="46"/>
      <c r="I236" s="46"/>
    </row>
    <row r="237" spans="6:9" x14ac:dyDescent="0.3">
      <c r="F237" s="46"/>
      <c r="G237" s="46"/>
      <c r="H237" s="46"/>
      <c r="I237" s="46"/>
    </row>
    <row r="238" spans="6:9" x14ac:dyDescent="0.3">
      <c r="F238" s="46"/>
      <c r="G238" s="46"/>
      <c r="H238" s="46"/>
      <c r="I238" s="46"/>
    </row>
    <row r="239" spans="6:9" x14ac:dyDescent="0.3">
      <c r="F239" s="46"/>
      <c r="G239" s="46"/>
      <c r="H239" s="46"/>
      <c r="I239" s="46"/>
    </row>
    <row r="240" spans="6:9" x14ac:dyDescent="0.3">
      <c r="F240" s="46"/>
      <c r="G240" s="46"/>
      <c r="H240" s="46"/>
      <c r="I240" s="46"/>
    </row>
    <row r="241" spans="6:9" x14ac:dyDescent="0.3">
      <c r="F241" s="46"/>
      <c r="G241" s="46"/>
      <c r="H241" s="46"/>
      <c r="I241" s="46"/>
    </row>
    <row r="242" spans="6:9" x14ac:dyDescent="0.3">
      <c r="F242" s="46"/>
      <c r="G242" s="46"/>
      <c r="H242" s="46"/>
      <c r="I242" s="46"/>
    </row>
    <row r="243" spans="6:9" x14ac:dyDescent="0.3">
      <c r="F243" s="46"/>
      <c r="G243" s="46"/>
      <c r="H243" s="46"/>
      <c r="I243" s="46"/>
    </row>
    <row r="244" spans="6:9" x14ac:dyDescent="0.3">
      <c r="F244" s="46"/>
      <c r="G244" s="46"/>
      <c r="H244" s="46"/>
      <c r="I244" s="46"/>
    </row>
    <row r="245" spans="6:9" x14ac:dyDescent="0.3">
      <c r="F245" s="46"/>
      <c r="G245" s="46"/>
      <c r="H245" s="46"/>
      <c r="I245" s="46"/>
    </row>
    <row r="246" spans="6:9" x14ac:dyDescent="0.3">
      <c r="F246" s="46"/>
      <c r="G246" s="46"/>
      <c r="H246" s="46"/>
      <c r="I246" s="46"/>
    </row>
    <row r="247" spans="6:9" x14ac:dyDescent="0.3">
      <c r="F247" s="46"/>
      <c r="G247" s="46"/>
      <c r="H247" s="46"/>
      <c r="I247" s="46"/>
    </row>
    <row r="248" spans="6:9" x14ac:dyDescent="0.3">
      <c r="F248" s="46"/>
      <c r="G248" s="46"/>
      <c r="H248" s="46"/>
      <c r="I248" s="46"/>
    </row>
    <row r="249" spans="6:9" x14ac:dyDescent="0.3">
      <c r="F249" s="46"/>
      <c r="G249" s="46"/>
      <c r="H249" s="46"/>
      <c r="I249" s="46"/>
    </row>
    <row r="250" spans="6:9" x14ac:dyDescent="0.3">
      <c r="F250" s="46"/>
      <c r="G250" s="46"/>
      <c r="H250" s="46"/>
      <c r="I250" s="46"/>
    </row>
    <row r="251" spans="6:9" x14ac:dyDescent="0.3">
      <c r="F251" s="46"/>
      <c r="G251" s="46"/>
      <c r="H251" s="46"/>
      <c r="I251" s="46"/>
    </row>
    <row r="252" spans="6:9" x14ac:dyDescent="0.3">
      <c r="F252" s="46"/>
      <c r="G252" s="46"/>
      <c r="H252" s="46"/>
      <c r="I252" s="46"/>
    </row>
    <row r="253" spans="6:9" x14ac:dyDescent="0.3">
      <c r="F253" s="46"/>
      <c r="G253" s="46"/>
      <c r="H253" s="46"/>
      <c r="I253" s="46"/>
    </row>
    <row r="254" spans="6:9" x14ac:dyDescent="0.3">
      <c r="F254" s="46"/>
      <c r="G254" s="46"/>
      <c r="H254" s="46"/>
      <c r="I254" s="46"/>
    </row>
    <row r="255" spans="6:9" x14ac:dyDescent="0.3">
      <c r="F255" s="46"/>
      <c r="G255" s="46"/>
      <c r="H255" s="46"/>
      <c r="I255" s="46"/>
    </row>
    <row r="256" spans="6:9" x14ac:dyDescent="0.3">
      <c r="F256" s="46"/>
      <c r="G256" s="46"/>
      <c r="H256" s="46"/>
      <c r="I256" s="46"/>
    </row>
    <row r="257" spans="6:9" x14ac:dyDescent="0.3">
      <c r="F257" s="46"/>
      <c r="G257" s="46"/>
      <c r="H257" s="46"/>
      <c r="I257" s="46"/>
    </row>
    <row r="258" spans="6:9" x14ac:dyDescent="0.3">
      <c r="F258" s="46"/>
      <c r="G258" s="46"/>
      <c r="H258" s="46"/>
      <c r="I258" s="46"/>
    </row>
    <row r="259" spans="6:9" x14ac:dyDescent="0.3">
      <c r="F259" s="46"/>
      <c r="G259" s="46"/>
      <c r="H259" s="46"/>
      <c r="I259" s="46"/>
    </row>
    <row r="260" spans="6:9" x14ac:dyDescent="0.3">
      <c r="F260" s="46"/>
      <c r="G260" s="46"/>
      <c r="H260" s="46"/>
      <c r="I260" s="46"/>
    </row>
    <row r="261" spans="6:9" x14ac:dyDescent="0.3">
      <c r="F261" s="46"/>
      <c r="G261" s="46"/>
      <c r="H261" s="46"/>
      <c r="I261" s="46"/>
    </row>
    <row r="262" spans="6:9" x14ac:dyDescent="0.3">
      <c r="F262" s="46"/>
      <c r="G262" s="46"/>
      <c r="H262" s="46"/>
      <c r="I262" s="46"/>
    </row>
    <row r="263" spans="6:9" x14ac:dyDescent="0.3">
      <c r="F263" s="46"/>
      <c r="G263" s="46"/>
      <c r="H263" s="46"/>
      <c r="I263" s="46"/>
    </row>
    <row r="264" spans="6:9" x14ac:dyDescent="0.3">
      <c r="F264" s="46"/>
      <c r="G264" s="46"/>
      <c r="H264" s="46"/>
      <c r="I264" s="46"/>
    </row>
    <row r="265" spans="6:9" x14ac:dyDescent="0.3">
      <c r="F265" s="46"/>
      <c r="G265" s="46"/>
      <c r="H265" s="46"/>
      <c r="I265" s="46"/>
    </row>
    <row r="266" spans="6:9" x14ac:dyDescent="0.3">
      <c r="F266" s="46"/>
      <c r="G266" s="46"/>
      <c r="H266" s="46"/>
      <c r="I266" s="46"/>
    </row>
    <row r="267" spans="6:9" x14ac:dyDescent="0.3">
      <c r="F267" s="46"/>
      <c r="G267" s="46"/>
      <c r="H267" s="46"/>
      <c r="I267" s="46"/>
    </row>
    <row r="268" spans="6:9" x14ac:dyDescent="0.3">
      <c r="F268" s="46"/>
      <c r="G268" s="46"/>
      <c r="H268" s="46"/>
      <c r="I268" s="46"/>
    </row>
    <row r="269" spans="6:9" x14ac:dyDescent="0.3">
      <c r="F269" s="46"/>
      <c r="G269" s="46"/>
      <c r="H269" s="46"/>
      <c r="I269" s="46"/>
    </row>
    <row r="270" spans="6:9" x14ac:dyDescent="0.3">
      <c r="F270" s="46"/>
      <c r="G270" s="46"/>
      <c r="H270" s="46"/>
      <c r="I270" s="46"/>
    </row>
    <row r="271" spans="6:9" x14ac:dyDescent="0.3">
      <c r="F271" s="46"/>
      <c r="G271" s="46"/>
      <c r="H271" s="46"/>
      <c r="I271" s="46"/>
    </row>
    <row r="272" spans="6:9" x14ac:dyDescent="0.3">
      <c r="F272" s="46"/>
      <c r="G272" s="46"/>
      <c r="H272" s="46"/>
      <c r="I272" s="46"/>
    </row>
    <row r="273" spans="6:9" x14ac:dyDescent="0.3">
      <c r="F273" s="46"/>
      <c r="G273" s="46"/>
      <c r="H273" s="46"/>
      <c r="I273" s="46"/>
    </row>
    <row r="274" spans="6:9" x14ac:dyDescent="0.3">
      <c r="F274" s="46"/>
      <c r="G274" s="46"/>
      <c r="H274" s="46"/>
      <c r="I274" s="46"/>
    </row>
    <row r="275" spans="6:9" x14ac:dyDescent="0.3">
      <c r="F275" s="46"/>
      <c r="G275" s="46"/>
      <c r="H275" s="46"/>
      <c r="I275" s="46"/>
    </row>
    <row r="276" spans="6:9" x14ac:dyDescent="0.3">
      <c r="F276" s="46"/>
      <c r="G276" s="46"/>
      <c r="H276" s="46"/>
      <c r="I276" s="46"/>
    </row>
    <row r="277" spans="6:9" x14ac:dyDescent="0.3">
      <c r="F277" s="46"/>
      <c r="G277" s="46"/>
      <c r="H277" s="46"/>
      <c r="I277" s="46"/>
    </row>
    <row r="278" spans="6:9" x14ac:dyDescent="0.3">
      <c r="F278" s="46"/>
      <c r="G278" s="46"/>
      <c r="H278" s="46"/>
      <c r="I278" s="46"/>
    </row>
    <row r="279" spans="6:9" x14ac:dyDescent="0.3">
      <c r="F279" s="46"/>
      <c r="G279" s="46"/>
      <c r="H279" s="46"/>
      <c r="I279" s="46"/>
    </row>
    <row r="280" spans="6:9" x14ac:dyDescent="0.3">
      <c r="F280" s="46"/>
      <c r="G280" s="46"/>
      <c r="H280" s="46"/>
      <c r="I280" s="46"/>
    </row>
    <row r="281" spans="6:9" x14ac:dyDescent="0.3">
      <c r="F281" s="46"/>
      <c r="G281" s="46"/>
      <c r="H281" s="46"/>
      <c r="I281" s="46"/>
    </row>
    <row r="282" spans="6:9" x14ac:dyDescent="0.3">
      <c r="F282" s="46"/>
      <c r="G282" s="46"/>
      <c r="H282" s="46"/>
      <c r="I282" s="46"/>
    </row>
    <row r="283" spans="6:9" x14ac:dyDescent="0.3">
      <c r="F283" s="46"/>
      <c r="G283" s="46"/>
      <c r="H283" s="46"/>
      <c r="I283" s="46"/>
    </row>
    <row r="284" spans="6:9" x14ac:dyDescent="0.3">
      <c r="F284" s="46"/>
      <c r="G284" s="46"/>
      <c r="H284" s="46"/>
      <c r="I284" s="46"/>
    </row>
    <row r="285" spans="6:9" x14ac:dyDescent="0.3">
      <c r="F285" s="46"/>
      <c r="G285" s="46"/>
      <c r="H285" s="46"/>
      <c r="I285" s="46"/>
    </row>
    <row r="286" spans="6:9" x14ac:dyDescent="0.3">
      <c r="F286" s="46"/>
      <c r="G286" s="46"/>
      <c r="H286" s="46"/>
      <c r="I286" s="46"/>
    </row>
    <row r="287" spans="6:9" x14ac:dyDescent="0.3">
      <c r="F287" s="46"/>
      <c r="G287" s="46"/>
      <c r="H287" s="46"/>
      <c r="I287" s="46"/>
    </row>
    <row r="288" spans="6:9" x14ac:dyDescent="0.3">
      <c r="F288" s="46"/>
      <c r="G288" s="46"/>
      <c r="H288" s="46"/>
      <c r="I288" s="46"/>
    </row>
    <row r="289" spans="6:9" x14ac:dyDescent="0.3">
      <c r="F289" s="46"/>
      <c r="G289" s="46"/>
      <c r="H289" s="46"/>
      <c r="I289" s="46"/>
    </row>
    <row r="290" spans="6:9" x14ac:dyDescent="0.3">
      <c r="F290" s="46"/>
      <c r="G290" s="46"/>
      <c r="H290" s="46"/>
      <c r="I290" s="46"/>
    </row>
    <row r="291" spans="6:9" x14ac:dyDescent="0.3">
      <c r="F291" s="46"/>
      <c r="G291" s="46"/>
      <c r="H291" s="46"/>
      <c r="I291" s="46"/>
    </row>
    <row r="292" spans="6:9" x14ac:dyDescent="0.3">
      <c r="F292" s="46"/>
      <c r="G292" s="46"/>
      <c r="H292" s="46"/>
      <c r="I292" s="46"/>
    </row>
    <row r="293" spans="6:9" x14ac:dyDescent="0.3">
      <c r="F293" s="46"/>
      <c r="G293" s="46"/>
      <c r="H293" s="46"/>
      <c r="I293" s="46"/>
    </row>
    <row r="294" spans="6:9" x14ac:dyDescent="0.3">
      <c r="F294" s="46"/>
      <c r="G294" s="46"/>
      <c r="H294" s="46"/>
      <c r="I294" s="46"/>
    </row>
    <row r="295" spans="6:9" x14ac:dyDescent="0.3">
      <c r="F295" s="46"/>
      <c r="G295" s="46"/>
      <c r="H295" s="46"/>
      <c r="I295" s="46"/>
    </row>
    <row r="296" spans="6:9" x14ac:dyDescent="0.3">
      <c r="F296" s="46"/>
      <c r="G296" s="46"/>
      <c r="H296" s="46"/>
      <c r="I296" s="46"/>
    </row>
    <row r="297" spans="6:9" x14ac:dyDescent="0.3">
      <c r="F297" s="46"/>
      <c r="G297" s="46"/>
      <c r="H297" s="46"/>
      <c r="I297" s="46"/>
    </row>
    <row r="298" spans="6:9" x14ac:dyDescent="0.3">
      <c r="F298" s="46"/>
      <c r="G298" s="46"/>
      <c r="H298" s="46"/>
      <c r="I298" s="46"/>
    </row>
    <row r="299" spans="6:9" x14ac:dyDescent="0.3">
      <c r="F299" s="46"/>
      <c r="G299" s="46"/>
      <c r="H299" s="46"/>
      <c r="I299" s="46"/>
    </row>
    <row r="300" spans="6:9" x14ac:dyDescent="0.3">
      <c r="F300" s="46"/>
      <c r="G300" s="46"/>
      <c r="H300" s="46"/>
      <c r="I300" s="46"/>
    </row>
    <row r="301" spans="6:9" x14ac:dyDescent="0.3">
      <c r="F301" s="46"/>
      <c r="G301" s="46"/>
      <c r="H301" s="46"/>
      <c r="I301" s="46"/>
    </row>
    <row r="302" spans="6:9" x14ac:dyDescent="0.3">
      <c r="F302" s="46"/>
      <c r="G302" s="46"/>
      <c r="H302" s="46"/>
      <c r="I302" s="46"/>
    </row>
    <row r="303" spans="6:9" x14ac:dyDescent="0.3">
      <c r="F303" s="46"/>
      <c r="G303" s="46"/>
      <c r="H303" s="46"/>
      <c r="I303" s="46"/>
    </row>
    <row r="304" spans="6:9" x14ac:dyDescent="0.3">
      <c r="F304" s="46"/>
      <c r="G304" s="46"/>
      <c r="H304" s="46"/>
      <c r="I304" s="46"/>
    </row>
    <row r="305" spans="6:9" x14ac:dyDescent="0.3">
      <c r="F305" s="46"/>
      <c r="G305" s="46"/>
      <c r="H305" s="46"/>
      <c r="I305" s="46"/>
    </row>
    <row r="306" spans="6:9" x14ac:dyDescent="0.3">
      <c r="F306" s="46"/>
      <c r="G306" s="46"/>
      <c r="H306" s="46"/>
      <c r="I306" s="46"/>
    </row>
    <row r="307" spans="6:9" x14ac:dyDescent="0.3">
      <c r="F307" s="46"/>
      <c r="G307" s="46"/>
      <c r="H307" s="46"/>
      <c r="I307" s="46"/>
    </row>
    <row r="308" spans="6:9" x14ac:dyDescent="0.3">
      <c r="F308" s="46"/>
      <c r="G308" s="46"/>
      <c r="H308" s="46"/>
      <c r="I308" s="46"/>
    </row>
    <row r="309" spans="6:9" x14ac:dyDescent="0.3">
      <c r="F309" s="46"/>
      <c r="G309" s="46"/>
      <c r="H309" s="46"/>
      <c r="I309" s="46"/>
    </row>
    <row r="310" spans="6:9" x14ac:dyDescent="0.3">
      <c r="F310" s="46"/>
      <c r="G310" s="46"/>
      <c r="H310" s="46"/>
      <c r="I310" s="46"/>
    </row>
    <row r="311" spans="6:9" x14ac:dyDescent="0.3">
      <c r="F311" s="46"/>
      <c r="G311" s="46"/>
      <c r="H311" s="46"/>
      <c r="I311" s="46"/>
    </row>
    <row r="312" spans="6:9" x14ac:dyDescent="0.3">
      <c r="F312" s="46"/>
      <c r="G312" s="46"/>
      <c r="H312" s="46"/>
      <c r="I312" s="46"/>
    </row>
    <row r="313" spans="6:9" x14ac:dyDescent="0.3">
      <c r="F313" s="46"/>
      <c r="G313" s="46"/>
      <c r="H313" s="46"/>
      <c r="I313" s="46"/>
    </row>
    <row r="314" spans="6:9" x14ac:dyDescent="0.3">
      <c r="F314" s="46"/>
      <c r="G314" s="46"/>
      <c r="H314" s="46"/>
      <c r="I314" s="46"/>
    </row>
    <row r="315" spans="6:9" x14ac:dyDescent="0.3">
      <c r="F315" s="46"/>
      <c r="G315" s="46"/>
      <c r="H315" s="46"/>
      <c r="I315" s="46"/>
    </row>
    <row r="316" spans="6:9" x14ac:dyDescent="0.3">
      <c r="F316" s="46"/>
      <c r="G316" s="46"/>
      <c r="H316" s="46"/>
      <c r="I316" s="46"/>
    </row>
    <row r="317" spans="6:9" x14ac:dyDescent="0.3">
      <c r="F317" s="46"/>
      <c r="G317" s="46"/>
      <c r="H317" s="46"/>
      <c r="I317" s="46"/>
    </row>
    <row r="318" spans="6:9" x14ac:dyDescent="0.3">
      <c r="F318" s="46"/>
      <c r="G318" s="46"/>
      <c r="H318" s="46"/>
      <c r="I318" s="46"/>
    </row>
    <row r="319" spans="6:9" x14ac:dyDescent="0.3">
      <c r="F319" s="46"/>
      <c r="G319" s="46"/>
      <c r="H319" s="46"/>
      <c r="I319" s="46"/>
    </row>
    <row r="320" spans="6:9" x14ac:dyDescent="0.3">
      <c r="F320" s="46"/>
      <c r="G320" s="46"/>
      <c r="H320" s="46"/>
      <c r="I320" s="46"/>
    </row>
    <row r="321" spans="6:9" x14ac:dyDescent="0.3">
      <c r="F321" s="46"/>
      <c r="G321" s="46"/>
      <c r="H321" s="46"/>
      <c r="I321" s="46"/>
    </row>
    <row r="322" spans="6:9" x14ac:dyDescent="0.3">
      <c r="F322" s="46"/>
      <c r="G322" s="46"/>
      <c r="H322" s="46"/>
      <c r="I322" s="46"/>
    </row>
    <row r="323" spans="6:9" x14ac:dyDescent="0.3">
      <c r="F323" s="46"/>
      <c r="G323" s="46"/>
      <c r="H323" s="46"/>
      <c r="I323" s="46"/>
    </row>
    <row r="324" spans="6:9" x14ac:dyDescent="0.3">
      <c r="F324" s="46"/>
      <c r="G324" s="46"/>
      <c r="H324" s="46"/>
      <c r="I324" s="46"/>
    </row>
    <row r="325" spans="6:9" x14ac:dyDescent="0.3">
      <c r="F325" s="46"/>
      <c r="G325" s="46"/>
      <c r="H325" s="46"/>
      <c r="I325" s="46"/>
    </row>
    <row r="326" spans="6:9" x14ac:dyDescent="0.3">
      <c r="F326" s="46"/>
      <c r="G326" s="46"/>
      <c r="H326" s="46"/>
      <c r="I326" s="46"/>
    </row>
    <row r="327" spans="6:9" x14ac:dyDescent="0.3">
      <c r="F327" s="46"/>
      <c r="G327" s="46"/>
      <c r="H327" s="46"/>
      <c r="I327" s="46"/>
    </row>
    <row r="328" spans="6:9" x14ac:dyDescent="0.3">
      <c r="F328" s="46"/>
      <c r="G328" s="46"/>
      <c r="H328" s="46"/>
      <c r="I328" s="46"/>
    </row>
    <row r="329" spans="6:9" x14ac:dyDescent="0.3">
      <c r="F329" s="46"/>
      <c r="G329" s="46"/>
      <c r="H329" s="46"/>
      <c r="I329" s="46"/>
    </row>
    <row r="330" spans="6:9" x14ac:dyDescent="0.3">
      <c r="F330" s="46"/>
      <c r="G330" s="46"/>
      <c r="H330" s="46"/>
      <c r="I330" s="46"/>
    </row>
    <row r="331" spans="6:9" x14ac:dyDescent="0.3">
      <c r="F331" s="46"/>
      <c r="G331" s="46"/>
      <c r="H331" s="46"/>
      <c r="I331" s="46"/>
    </row>
  </sheetData>
  <sortState xmlns:xlrd2="http://schemas.microsoft.com/office/spreadsheetml/2017/richdata2" ref="A2:W84">
    <sortCondition ref="A2:A84"/>
    <sortCondition ref="B2:B84"/>
  </sortState>
  <phoneticPr fontId="27"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9C6E3-CD6A-41E6-9D7A-136BDAE1AA29}">
  <dimension ref="A1:H44"/>
  <sheetViews>
    <sheetView workbookViewId="0">
      <pane ySplit="1" topLeftCell="A2" activePane="bottomLeft" state="frozen"/>
      <selection pane="bottomLeft" activeCell="B21" sqref="B21"/>
    </sheetView>
  </sheetViews>
  <sheetFormatPr defaultRowHeight="14.4" x14ac:dyDescent="0.3"/>
  <cols>
    <col min="1" max="1" width="24.33203125" bestFit="1" customWidth="1"/>
    <col min="8" max="8" width="33.109375" bestFit="1" customWidth="1"/>
  </cols>
  <sheetData>
    <row r="1" spans="1:8" ht="15" thickBot="1" x14ac:dyDescent="0.35">
      <c r="A1" s="278" t="s">
        <v>2</v>
      </c>
      <c r="B1" s="279" t="s">
        <v>151</v>
      </c>
      <c r="C1" s="280" t="s">
        <v>152</v>
      </c>
      <c r="D1" s="280" t="s">
        <v>153</v>
      </c>
      <c r="E1" s="281" t="s">
        <v>154</v>
      </c>
      <c r="H1" s="282" t="s">
        <v>155</v>
      </c>
    </row>
    <row r="2" spans="1:8" x14ac:dyDescent="0.3">
      <c r="A2" s="275" t="s">
        <v>42</v>
      </c>
      <c r="B2" s="276">
        <v>0.5</v>
      </c>
      <c r="C2" s="276">
        <v>0.5</v>
      </c>
      <c r="D2" s="277">
        <v>0.25</v>
      </c>
      <c r="E2" s="276"/>
      <c r="H2" s="98" t="s">
        <v>68</v>
      </c>
    </row>
    <row r="3" spans="1:8" x14ac:dyDescent="0.3">
      <c r="A3" s="10" t="s">
        <v>66</v>
      </c>
      <c r="B3" s="153">
        <v>0.75</v>
      </c>
      <c r="C3" s="166">
        <v>1</v>
      </c>
      <c r="D3" s="10">
        <v>0.06</v>
      </c>
      <c r="E3" s="153">
        <v>0.25</v>
      </c>
      <c r="H3" s="74" t="s">
        <v>18</v>
      </c>
    </row>
    <row r="4" spans="1:8" x14ac:dyDescent="0.3">
      <c r="A4" s="10" t="s">
        <v>68</v>
      </c>
      <c r="B4" s="154"/>
      <c r="C4" s="153">
        <v>0.25</v>
      </c>
      <c r="D4" s="10">
        <v>0.25</v>
      </c>
      <c r="E4" s="153">
        <v>0.25</v>
      </c>
      <c r="H4" s="74" t="s">
        <v>20</v>
      </c>
    </row>
    <row r="5" spans="1:8" x14ac:dyDescent="0.3">
      <c r="A5" s="10" t="s">
        <v>69</v>
      </c>
      <c r="B5" s="153">
        <v>0.5</v>
      </c>
      <c r="C5" s="153">
        <v>0.5</v>
      </c>
      <c r="D5" s="10">
        <v>0.5</v>
      </c>
      <c r="E5" s="153">
        <v>0.5</v>
      </c>
      <c r="H5" s="74" t="s">
        <v>43</v>
      </c>
    </row>
    <row r="6" spans="1:8" x14ac:dyDescent="0.3">
      <c r="A6" s="10" t="s">
        <v>70</v>
      </c>
      <c r="B6" s="153">
        <v>0.75</v>
      </c>
      <c r="C6" s="153">
        <v>0.5</v>
      </c>
      <c r="D6" s="10">
        <v>0.5</v>
      </c>
      <c r="E6" s="166">
        <v>1.5</v>
      </c>
      <c r="H6" s="74" t="s">
        <v>44</v>
      </c>
    </row>
    <row r="7" spans="1:8" x14ac:dyDescent="0.3">
      <c r="A7" s="10" t="s">
        <v>71</v>
      </c>
      <c r="B7" s="153">
        <v>0.5</v>
      </c>
      <c r="C7" s="153">
        <v>0.5</v>
      </c>
      <c r="D7" s="10">
        <v>0.5</v>
      </c>
      <c r="E7" s="153"/>
      <c r="H7" s="75" t="s">
        <v>46</v>
      </c>
    </row>
    <row r="8" spans="1:8" x14ac:dyDescent="0.3">
      <c r="A8" s="10" t="s">
        <v>72</v>
      </c>
      <c r="B8" s="153">
        <v>0.25</v>
      </c>
      <c r="C8" s="153">
        <v>0.25</v>
      </c>
      <c r="D8" s="10">
        <v>0.25</v>
      </c>
      <c r="E8" s="153">
        <v>0.125</v>
      </c>
      <c r="H8" s="74" t="s">
        <v>47</v>
      </c>
    </row>
    <row r="9" spans="1:8" x14ac:dyDescent="0.3">
      <c r="A9" s="10" t="s">
        <v>19</v>
      </c>
      <c r="B9" s="166">
        <v>0.75</v>
      </c>
      <c r="C9" s="153">
        <v>0.75</v>
      </c>
      <c r="D9" s="10">
        <v>0.5</v>
      </c>
      <c r="E9" s="153">
        <v>0.5</v>
      </c>
      <c r="H9" s="74" t="s">
        <v>48</v>
      </c>
    </row>
    <row r="10" spans="1:8" x14ac:dyDescent="0.3">
      <c r="A10" s="10" t="s">
        <v>45</v>
      </c>
      <c r="B10" s="166">
        <v>1.1000000000000001</v>
      </c>
      <c r="C10" s="153">
        <v>1</v>
      </c>
      <c r="D10" s="10">
        <v>1</v>
      </c>
      <c r="E10" s="153">
        <v>0.5</v>
      </c>
      <c r="H10" s="74" t="s">
        <v>49</v>
      </c>
    </row>
    <row r="11" spans="1:8" x14ac:dyDescent="0.3">
      <c r="A11" s="10" t="s">
        <v>76</v>
      </c>
      <c r="B11" s="166">
        <v>1</v>
      </c>
      <c r="C11" s="153">
        <v>1</v>
      </c>
      <c r="D11" s="10">
        <v>0.75</v>
      </c>
      <c r="E11" s="153">
        <v>1</v>
      </c>
      <c r="H11" s="74" t="s">
        <v>73</v>
      </c>
    </row>
    <row r="12" spans="1:8" x14ac:dyDescent="0.3">
      <c r="A12" s="10" t="s">
        <v>52</v>
      </c>
      <c r="B12" s="155"/>
      <c r="C12" s="153">
        <v>0.125</v>
      </c>
      <c r="D12" s="10">
        <v>0.5</v>
      </c>
      <c r="E12" s="153">
        <v>0.25</v>
      </c>
      <c r="H12" s="74" t="s">
        <v>74</v>
      </c>
    </row>
    <row r="13" spans="1:8" x14ac:dyDescent="0.3">
      <c r="A13" s="10" t="s">
        <v>21</v>
      </c>
      <c r="B13" s="166">
        <v>1</v>
      </c>
      <c r="C13" s="153">
        <v>1</v>
      </c>
      <c r="D13" s="10">
        <v>1</v>
      </c>
      <c r="E13" s="153">
        <v>0.6</v>
      </c>
      <c r="H13" s="74" t="s">
        <v>75</v>
      </c>
    </row>
    <row r="14" spans="1:8" x14ac:dyDescent="0.3">
      <c r="A14" s="10" t="s">
        <v>22</v>
      </c>
      <c r="B14" s="153">
        <v>0.5</v>
      </c>
      <c r="C14" s="153">
        <v>0.5</v>
      </c>
      <c r="D14" s="10">
        <v>0.5</v>
      </c>
      <c r="E14" s="153">
        <v>0.5</v>
      </c>
      <c r="H14" s="74" t="s">
        <v>77</v>
      </c>
    </row>
    <row r="15" spans="1:8" x14ac:dyDescent="0.3">
      <c r="A15" s="10" t="s">
        <v>23</v>
      </c>
      <c r="B15" s="153">
        <v>0.25</v>
      </c>
      <c r="C15" s="153">
        <v>0.25</v>
      </c>
      <c r="D15" s="10">
        <v>0.25</v>
      </c>
      <c r="E15" s="153">
        <v>0.5</v>
      </c>
      <c r="H15" s="74" t="s">
        <v>50</v>
      </c>
    </row>
    <row r="16" spans="1:8" x14ac:dyDescent="0.3">
      <c r="A16" s="10" t="s">
        <v>79</v>
      </c>
      <c r="B16" s="153">
        <v>0.25</v>
      </c>
      <c r="C16" s="153">
        <v>0.25</v>
      </c>
      <c r="D16" s="10"/>
      <c r="E16" s="153">
        <v>0.25</v>
      </c>
      <c r="H16" s="74" t="s">
        <v>51</v>
      </c>
    </row>
    <row r="17" spans="1:8" x14ac:dyDescent="0.3">
      <c r="A17" s="35" t="s">
        <v>85</v>
      </c>
      <c r="B17" s="153">
        <v>1</v>
      </c>
      <c r="C17" s="153">
        <v>1</v>
      </c>
      <c r="D17" s="35">
        <v>1</v>
      </c>
      <c r="E17" s="153">
        <v>1</v>
      </c>
      <c r="H17" s="74" t="s">
        <v>24</v>
      </c>
    </row>
    <row r="18" spans="1:8" x14ac:dyDescent="0.3">
      <c r="A18" s="10" t="s">
        <v>29</v>
      </c>
      <c r="B18" s="153">
        <v>0.25</v>
      </c>
      <c r="C18" s="153">
        <v>0.25</v>
      </c>
      <c r="D18" s="10">
        <v>0.25</v>
      </c>
      <c r="E18" s="153">
        <v>0.25</v>
      </c>
      <c r="H18" s="74" t="s">
        <v>25</v>
      </c>
    </row>
    <row r="19" spans="1:8" x14ac:dyDescent="0.3">
      <c r="A19" s="10" t="s">
        <v>31</v>
      </c>
      <c r="B19" s="153">
        <v>3</v>
      </c>
      <c r="C19" s="166">
        <v>4</v>
      </c>
      <c r="D19" s="10">
        <v>3.25</v>
      </c>
      <c r="E19" s="153">
        <v>3.75</v>
      </c>
      <c r="H19" s="74" t="s">
        <v>26</v>
      </c>
    </row>
    <row r="20" spans="1:8" x14ac:dyDescent="0.3">
      <c r="A20" s="10" t="s">
        <v>32</v>
      </c>
      <c r="B20" s="154"/>
      <c r="C20" s="153">
        <v>0.25</v>
      </c>
      <c r="D20" s="10"/>
      <c r="E20" s="153"/>
      <c r="H20" s="74" t="s">
        <v>27</v>
      </c>
    </row>
    <row r="21" spans="1:8" x14ac:dyDescent="0.3">
      <c r="A21" s="10" t="s">
        <v>33</v>
      </c>
      <c r="B21" s="153">
        <v>0.12</v>
      </c>
      <c r="C21" s="163"/>
      <c r="D21" s="10"/>
      <c r="E21" s="153"/>
      <c r="H21" s="74" t="s">
        <v>78</v>
      </c>
    </row>
    <row r="22" spans="1:8" x14ac:dyDescent="0.3">
      <c r="A22" s="10" t="s">
        <v>34</v>
      </c>
      <c r="B22" s="166">
        <v>1</v>
      </c>
      <c r="C22" s="164">
        <v>1</v>
      </c>
      <c r="D22" s="10">
        <v>0.5</v>
      </c>
      <c r="E22" s="153">
        <v>0.5</v>
      </c>
      <c r="H22" s="74" t="s">
        <v>80</v>
      </c>
    </row>
    <row r="23" spans="1:8" x14ac:dyDescent="0.3">
      <c r="A23" s="10" t="s">
        <v>36</v>
      </c>
      <c r="B23" s="153">
        <v>0.5</v>
      </c>
      <c r="C23" s="153">
        <v>0.5</v>
      </c>
      <c r="D23" s="10">
        <v>0.75</v>
      </c>
      <c r="E23" s="153">
        <v>0.5</v>
      </c>
      <c r="H23" s="74" t="s">
        <v>81</v>
      </c>
    </row>
    <row r="24" spans="1:8" x14ac:dyDescent="0.3">
      <c r="A24" s="10" t="s">
        <v>88</v>
      </c>
      <c r="B24" s="153">
        <v>0.5</v>
      </c>
      <c r="C24" s="153">
        <v>0.5</v>
      </c>
      <c r="D24" s="10">
        <v>0.55000000000000004</v>
      </c>
      <c r="E24" s="153">
        <v>0.5</v>
      </c>
      <c r="H24" s="74" t="s">
        <v>82</v>
      </c>
    </row>
    <row r="25" spans="1:8" x14ac:dyDescent="0.3">
      <c r="A25" s="10" t="s">
        <v>38</v>
      </c>
      <c r="B25" s="153">
        <v>0.5</v>
      </c>
      <c r="C25" s="166">
        <v>1</v>
      </c>
      <c r="D25" s="35">
        <v>1</v>
      </c>
      <c r="E25" s="153">
        <v>1</v>
      </c>
      <c r="H25" s="74" t="s">
        <v>83</v>
      </c>
    </row>
    <row r="26" spans="1:8" x14ac:dyDescent="0.3">
      <c r="A26" s="10" t="s">
        <v>39</v>
      </c>
      <c r="B26" s="153">
        <v>0.375</v>
      </c>
      <c r="C26" s="153">
        <v>0.375</v>
      </c>
      <c r="D26" s="10">
        <v>0.375</v>
      </c>
      <c r="E26" s="166">
        <v>0.5</v>
      </c>
      <c r="H26" s="74" t="s">
        <v>84</v>
      </c>
    </row>
    <row r="27" spans="1:8" x14ac:dyDescent="0.3">
      <c r="A27" s="10" t="s">
        <v>40</v>
      </c>
      <c r="B27" s="153">
        <v>0.25</v>
      </c>
      <c r="C27" s="153">
        <v>0.25</v>
      </c>
      <c r="D27" s="10">
        <v>0.25</v>
      </c>
      <c r="E27" s="153">
        <v>0.25</v>
      </c>
      <c r="H27" s="74" t="s">
        <v>53</v>
      </c>
    </row>
    <row r="28" spans="1:8" x14ac:dyDescent="0.3">
      <c r="A28" s="10" t="s">
        <v>56</v>
      </c>
      <c r="B28" s="153">
        <v>0.125</v>
      </c>
      <c r="C28" s="153">
        <v>0.25</v>
      </c>
      <c r="D28" s="10">
        <v>0.25</v>
      </c>
      <c r="E28" s="153">
        <v>0.25</v>
      </c>
      <c r="H28" s="74" t="s">
        <v>54</v>
      </c>
    </row>
    <row r="29" spans="1:8" x14ac:dyDescent="0.3">
      <c r="A29" s="165" t="s">
        <v>60</v>
      </c>
      <c r="B29" s="154"/>
      <c r="C29" s="153">
        <v>0.25</v>
      </c>
      <c r="D29" s="10">
        <v>0.25</v>
      </c>
      <c r="E29" s="153">
        <v>0.1</v>
      </c>
      <c r="H29" s="74" t="s">
        <v>28</v>
      </c>
    </row>
    <row r="30" spans="1:8" x14ac:dyDescent="0.3">
      <c r="A30" s="165" t="s">
        <v>62</v>
      </c>
      <c r="B30" s="166">
        <v>1</v>
      </c>
      <c r="C30" s="153">
        <v>1</v>
      </c>
      <c r="D30" s="10">
        <v>1</v>
      </c>
      <c r="E30" s="153">
        <v>1</v>
      </c>
      <c r="H30" s="74" t="s">
        <v>29</v>
      </c>
    </row>
    <row r="31" spans="1:8" x14ac:dyDescent="0.3">
      <c r="A31" s="165" t="s">
        <v>63</v>
      </c>
      <c r="B31" s="166">
        <v>1</v>
      </c>
      <c r="C31" s="163"/>
      <c r="D31" s="10"/>
      <c r="E31" s="153"/>
      <c r="H31" s="74" t="s">
        <v>86</v>
      </c>
    </row>
    <row r="32" spans="1:8" x14ac:dyDescent="0.3">
      <c r="A32" s="10" t="s">
        <v>90</v>
      </c>
      <c r="B32" s="166">
        <v>0.4</v>
      </c>
      <c r="C32" s="153">
        <v>0.3</v>
      </c>
      <c r="D32" s="10">
        <v>0.25</v>
      </c>
      <c r="E32" s="153">
        <v>0.25</v>
      </c>
      <c r="H32" s="74" t="s">
        <v>30</v>
      </c>
    </row>
    <row r="33" spans="1:8" x14ac:dyDescent="0.3">
      <c r="H33" s="74" t="s">
        <v>36</v>
      </c>
    </row>
    <row r="34" spans="1:8" x14ac:dyDescent="0.3">
      <c r="A34" s="167" t="s">
        <v>156</v>
      </c>
      <c r="B34" s="6">
        <f>SUM(B2:B33)</f>
        <v>18.119999999999997</v>
      </c>
      <c r="C34" s="6">
        <f>SUM(C2:C33)</f>
        <v>19.3</v>
      </c>
      <c r="D34" s="6">
        <f>SUM(D2:D33)</f>
        <v>16.484999999999999</v>
      </c>
      <c r="E34" s="6">
        <f>SUM(E2:E33)</f>
        <v>16.574999999999999</v>
      </c>
      <c r="H34" s="74" t="s">
        <v>87</v>
      </c>
    </row>
    <row r="35" spans="1:8" x14ac:dyDescent="0.3">
      <c r="A35" s="167" t="s">
        <v>157</v>
      </c>
      <c r="B35" s="6">
        <v>27</v>
      </c>
      <c r="C35" s="6">
        <v>29</v>
      </c>
      <c r="D35" s="6">
        <v>27</v>
      </c>
      <c r="E35" s="6">
        <v>26</v>
      </c>
      <c r="H35" s="74" t="s">
        <v>88</v>
      </c>
    </row>
    <row r="36" spans="1:8" x14ac:dyDescent="0.3">
      <c r="H36" s="74" t="s">
        <v>37</v>
      </c>
    </row>
    <row r="37" spans="1:8" x14ac:dyDescent="0.3">
      <c r="H37" s="74" t="s">
        <v>55</v>
      </c>
    </row>
    <row r="38" spans="1:8" x14ac:dyDescent="0.3">
      <c r="H38" s="74" t="s">
        <v>57</v>
      </c>
    </row>
    <row r="39" spans="1:8" x14ac:dyDescent="0.3">
      <c r="H39" s="74" t="s">
        <v>58</v>
      </c>
    </row>
    <row r="40" spans="1:8" x14ac:dyDescent="0.3">
      <c r="H40" s="126" t="s">
        <v>59</v>
      </c>
    </row>
    <row r="41" spans="1:8" x14ac:dyDescent="0.3">
      <c r="H41" s="126" t="s">
        <v>158</v>
      </c>
    </row>
    <row r="42" spans="1:8" x14ac:dyDescent="0.3">
      <c r="H42" s="74" t="s">
        <v>89</v>
      </c>
    </row>
    <row r="43" spans="1:8" x14ac:dyDescent="0.3">
      <c r="H43" s="74" t="s">
        <v>64</v>
      </c>
    </row>
    <row r="44" spans="1:8" x14ac:dyDescent="0.3">
      <c r="H44" s="74"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63074-29F2-4A18-BF81-8161A0027FDD}">
  <dimension ref="A1:P88"/>
  <sheetViews>
    <sheetView zoomScale="85" zoomScaleNormal="85" workbookViewId="0">
      <pane ySplit="3" topLeftCell="A16" activePane="bottomLeft" state="frozen"/>
      <selection pane="bottomLeft" activeCell="N76" sqref="N76"/>
    </sheetView>
  </sheetViews>
  <sheetFormatPr defaultRowHeight="14.4" x14ac:dyDescent="0.3"/>
  <cols>
    <col min="1" max="1" width="7" style="37" bestFit="1" customWidth="1"/>
    <col min="2" max="2" width="35" bestFit="1" customWidth="1"/>
    <col min="3" max="3" width="11" customWidth="1"/>
    <col min="4" max="4" width="14.109375" customWidth="1"/>
    <col min="5" max="5" width="12" customWidth="1"/>
    <col min="6" max="6" width="11.33203125" customWidth="1"/>
    <col min="7" max="7" width="14.44140625" customWidth="1"/>
    <col min="8" max="8" width="14" customWidth="1"/>
    <col min="9" max="9" width="6.88671875" customWidth="1"/>
    <col min="10" max="10" width="5.109375" customWidth="1"/>
    <col min="11" max="11" width="12.44140625" customWidth="1"/>
    <col min="12" max="12" width="9.33203125" customWidth="1"/>
    <col min="13" max="13" width="5.6640625" customWidth="1"/>
    <col min="14" max="14" width="192.6640625" bestFit="1" customWidth="1"/>
  </cols>
  <sheetData>
    <row r="1" spans="1:16" x14ac:dyDescent="0.3">
      <c r="C1" s="6" t="s">
        <v>159</v>
      </c>
    </row>
    <row r="2" spans="1:16" x14ac:dyDescent="0.3">
      <c r="C2" s="11" t="s">
        <v>160</v>
      </c>
      <c r="D2" s="11" t="s">
        <v>161</v>
      </c>
      <c r="E2" s="11" t="s">
        <v>162</v>
      </c>
      <c r="F2" s="11" t="s">
        <v>163</v>
      </c>
      <c r="G2" s="11" t="s">
        <v>164</v>
      </c>
      <c r="H2" s="11" t="s">
        <v>165</v>
      </c>
      <c r="I2" s="11" t="s">
        <v>166</v>
      </c>
      <c r="J2" s="11" t="s">
        <v>167</v>
      </c>
      <c r="K2" s="11" t="s">
        <v>168</v>
      </c>
      <c r="L2" s="11" t="s">
        <v>169</v>
      </c>
      <c r="M2" s="11" t="s">
        <v>170</v>
      </c>
      <c r="N2" s="11" t="s">
        <v>171</v>
      </c>
    </row>
    <row r="3" spans="1:16" s="6" customFormat="1" x14ac:dyDescent="0.3">
      <c r="A3" s="38" t="s">
        <v>172</v>
      </c>
      <c r="B3" s="6" t="s">
        <v>2</v>
      </c>
      <c r="C3" s="6" t="s">
        <v>173</v>
      </c>
      <c r="D3" s="6" t="s">
        <v>174</v>
      </c>
      <c r="E3" s="6" t="s">
        <v>175</v>
      </c>
      <c r="F3" s="6" t="s">
        <v>176</v>
      </c>
      <c r="G3" s="6" t="s">
        <v>177</v>
      </c>
      <c r="H3" s="6" t="s">
        <v>178</v>
      </c>
      <c r="I3" s="6" t="s">
        <v>179</v>
      </c>
      <c r="J3" s="6" t="s">
        <v>11</v>
      </c>
      <c r="K3" s="6" t="s">
        <v>180</v>
      </c>
      <c r="L3" s="6" t="s">
        <v>181</v>
      </c>
      <c r="M3" s="6" t="s">
        <v>182</v>
      </c>
      <c r="N3" s="6" t="s">
        <v>183</v>
      </c>
    </row>
    <row r="4" spans="1:16" x14ac:dyDescent="0.3">
      <c r="A4" t="s">
        <v>17</v>
      </c>
      <c r="B4" t="s">
        <v>184</v>
      </c>
      <c r="C4" s="37"/>
      <c r="D4" s="37" t="s">
        <v>138</v>
      </c>
      <c r="E4" s="37"/>
      <c r="F4" s="37" t="s">
        <v>138</v>
      </c>
      <c r="G4" s="37"/>
      <c r="H4" s="37" t="s">
        <v>138</v>
      </c>
      <c r="I4" s="37" t="s">
        <v>138</v>
      </c>
      <c r="J4" s="37"/>
      <c r="K4" s="37"/>
      <c r="L4" s="37" t="s">
        <v>138</v>
      </c>
      <c r="M4" s="37" t="s">
        <v>138</v>
      </c>
      <c r="O4" s="6"/>
      <c r="P4" s="6"/>
    </row>
    <row r="5" spans="1:16" x14ac:dyDescent="0.3">
      <c r="A5" t="s">
        <v>17</v>
      </c>
      <c r="B5" t="s">
        <v>185</v>
      </c>
      <c r="C5" s="37"/>
      <c r="D5" s="37" t="s">
        <v>138</v>
      </c>
      <c r="E5" s="37" t="s">
        <v>138</v>
      </c>
      <c r="F5" s="37"/>
      <c r="G5" s="37"/>
      <c r="H5" s="37" t="s">
        <v>138</v>
      </c>
      <c r="I5" s="37" t="s">
        <v>138</v>
      </c>
      <c r="J5" s="37"/>
      <c r="K5" s="37" t="s">
        <v>138</v>
      </c>
      <c r="L5" s="37" t="s">
        <v>138</v>
      </c>
      <c r="M5" s="37" t="s">
        <v>138</v>
      </c>
      <c r="N5" t="s">
        <v>186</v>
      </c>
    </row>
    <row r="6" spans="1:16" x14ac:dyDescent="0.3">
      <c r="A6" t="s">
        <v>17</v>
      </c>
      <c r="B6" t="s">
        <v>187</v>
      </c>
      <c r="C6" s="37"/>
      <c r="D6" s="37"/>
      <c r="E6" s="37"/>
      <c r="F6" s="37"/>
      <c r="G6" s="37"/>
      <c r="H6" s="37" t="s">
        <v>138</v>
      </c>
      <c r="I6" s="37" t="s">
        <v>138</v>
      </c>
      <c r="J6" s="37" t="s">
        <v>138</v>
      </c>
      <c r="K6" s="37"/>
      <c r="L6" s="37" t="s">
        <v>138</v>
      </c>
      <c r="M6" s="37"/>
    </row>
    <row r="7" spans="1:16" x14ac:dyDescent="0.3">
      <c r="A7" t="s">
        <v>17</v>
      </c>
      <c r="B7" t="s">
        <v>188</v>
      </c>
      <c r="C7" s="37"/>
      <c r="D7" s="37" t="s">
        <v>138</v>
      </c>
      <c r="E7" s="37"/>
      <c r="F7" s="37"/>
      <c r="G7" s="37"/>
      <c r="H7" s="37" t="s">
        <v>138</v>
      </c>
      <c r="I7" s="37" t="s">
        <v>138</v>
      </c>
      <c r="J7" s="37" t="s">
        <v>138</v>
      </c>
      <c r="K7" s="37" t="s">
        <v>138</v>
      </c>
      <c r="L7" s="37" t="s">
        <v>138</v>
      </c>
      <c r="M7" s="37" t="s">
        <v>138</v>
      </c>
      <c r="N7" t="s">
        <v>189</v>
      </c>
    </row>
    <row r="8" spans="1:16" x14ac:dyDescent="0.3">
      <c r="A8" t="s">
        <v>17</v>
      </c>
      <c r="B8" t="s">
        <v>22</v>
      </c>
      <c r="C8" s="37"/>
      <c r="D8" s="37"/>
      <c r="E8" s="37"/>
      <c r="F8" s="37"/>
      <c r="G8" s="37"/>
      <c r="H8" s="37" t="s">
        <v>138</v>
      </c>
      <c r="I8" s="37" t="s">
        <v>138</v>
      </c>
      <c r="J8" s="37" t="s">
        <v>138</v>
      </c>
      <c r="K8" s="37"/>
      <c r="L8" s="37" t="s">
        <v>138</v>
      </c>
      <c r="M8" s="37"/>
    </row>
    <row r="9" spans="1:16" x14ac:dyDescent="0.3">
      <c r="A9" t="s">
        <v>17</v>
      </c>
      <c r="B9" t="s">
        <v>23</v>
      </c>
      <c r="C9" s="37"/>
      <c r="D9" s="37" t="s">
        <v>138</v>
      </c>
      <c r="E9" s="37"/>
      <c r="F9" s="37"/>
      <c r="G9" s="37"/>
      <c r="H9" s="37" t="s">
        <v>138</v>
      </c>
      <c r="I9" s="37"/>
      <c r="J9" s="37" t="s">
        <v>138</v>
      </c>
      <c r="K9" s="37"/>
      <c r="L9" s="37"/>
      <c r="M9" s="37" t="s">
        <v>138</v>
      </c>
    </row>
    <row r="10" spans="1:16" x14ac:dyDescent="0.3">
      <c r="A10" t="s">
        <v>17</v>
      </c>
      <c r="B10" t="s">
        <v>24</v>
      </c>
      <c r="C10" s="37"/>
      <c r="D10" s="37"/>
      <c r="E10" s="37" t="s">
        <v>138</v>
      </c>
      <c r="F10" s="37"/>
      <c r="G10" s="37" t="s">
        <v>138</v>
      </c>
      <c r="H10" s="37" t="s">
        <v>138</v>
      </c>
      <c r="I10" s="37"/>
      <c r="J10" s="37"/>
      <c r="K10" s="37"/>
      <c r="L10" s="37" t="s">
        <v>138</v>
      </c>
      <c r="M10" s="37"/>
    </row>
    <row r="11" spans="1:16" x14ac:dyDescent="0.3">
      <c r="A11" t="s">
        <v>17</v>
      </c>
      <c r="B11" t="s">
        <v>25</v>
      </c>
      <c r="C11" s="37"/>
      <c r="D11" s="37"/>
      <c r="E11" s="37"/>
      <c r="F11" s="37" t="s">
        <v>138</v>
      </c>
      <c r="G11" s="37"/>
      <c r="H11" s="37" t="s">
        <v>138</v>
      </c>
      <c r="I11" s="37"/>
      <c r="J11" s="37"/>
      <c r="K11" s="37"/>
      <c r="L11" s="37" t="s">
        <v>138</v>
      </c>
      <c r="M11" s="37" t="s">
        <v>138</v>
      </c>
    </row>
    <row r="12" spans="1:16" x14ac:dyDescent="0.3">
      <c r="A12" t="s">
        <v>17</v>
      </c>
      <c r="B12" t="s">
        <v>26</v>
      </c>
      <c r="C12" s="37" t="s">
        <v>138</v>
      </c>
      <c r="D12" s="37"/>
      <c r="E12" s="37"/>
      <c r="F12" s="37"/>
      <c r="G12" s="37"/>
      <c r="H12" s="37"/>
      <c r="I12" s="37"/>
      <c r="J12" s="37"/>
      <c r="K12" s="37"/>
      <c r="L12" s="37"/>
      <c r="M12" s="37"/>
    </row>
    <row r="13" spans="1:16" x14ac:dyDescent="0.3">
      <c r="A13" t="s">
        <v>17</v>
      </c>
      <c r="B13" t="s">
        <v>27</v>
      </c>
      <c r="C13" s="37"/>
      <c r="D13" s="37" t="s">
        <v>138</v>
      </c>
      <c r="E13" s="37"/>
      <c r="F13" s="37" t="s">
        <v>138</v>
      </c>
      <c r="G13" s="37"/>
      <c r="H13" s="37" t="s">
        <v>138</v>
      </c>
      <c r="I13" s="37" t="s">
        <v>138</v>
      </c>
      <c r="J13" s="37"/>
      <c r="K13" s="37"/>
      <c r="L13" s="37" t="s">
        <v>138</v>
      </c>
      <c r="M13" s="37" t="s">
        <v>138</v>
      </c>
    </row>
    <row r="14" spans="1:16" x14ac:dyDescent="0.3">
      <c r="A14" t="s">
        <v>17</v>
      </c>
      <c r="B14" t="s">
        <v>28</v>
      </c>
      <c r="C14" s="37"/>
      <c r="D14" s="37" t="s">
        <v>138</v>
      </c>
      <c r="E14" s="37"/>
      <c r="F14" s="37"/>
      <c r="G14" s="37"/>
      <c r="H14" s="37"/>
      <c r="I14" s="37"/>
      <c r="J14" s="37"/>
      <c r="K14" s="37"/>
      <c r="L14" s="37"/>
      <c r="M14" s="37"/>
    </row>
    <row r="15" spans="1:16" x14ac:dyDescent="0.3">
      <c r="A15" t="s">
        <v>17</v>
      </c>
      <c r="B15" t="s">
        <v>29</v>
      </c>
      <c r="C15" s="37"/>
      <c r="D15" s="37"/>
      <c r="E15" s="37"/>
      <c r="F15" s="37"/>
      <c r="G15" s="37"/>
      <c r="H15" s="37" t="s">
        <v>138</v>
      </c>
      <c r="I15" s="37" t="s">
        <v>138</v>
      </c>
      <c r="J15" s="37"/>
      <c r="K15" s="37"/>
      <c r="L15" s="37"/>
      <c r="M15" s="37"/>
    </row>
    <row r="16" spans="1:16" x14ac:dyDescent="0.3">
      <c r="A16" t="s">
        <v>17</v>
      </c>
      <c r="B16" t="s">
        <v>190</v>
      </c>
      <c r="C16" s="37" t="s">
        <v>138</v>
      </c>
      <c r="D16" s="37"/>
      <c r="E16" s="37"/>
      <c r="F16" s="37"/>
      <c r="G16" s="37"/>
      <c r="H16" s="37"/>
      <c r="I16" s="37"/>
      <c r="J16" s="37"/>
      <c r="K16" s="37"/>
      <c r="L16" s="37"/>
      <c r="M16" s="37"/>
    </row>
    <row r="17" spans="1:14" x14ac:dyDescent="0.3">
      <c r="A17" t="s">
        <v>17</v>
      </c>
      <c r="B17" t="s">
        <v>31</v>
      </c>
      <c r="C17" s="37"/>
      <c r="D17" s="37" t="s">
        <v>138</v>
      </c>
      <c r="E17" s="37"/>
      <c r="F17" s="37" t="s">
        <v>138</v>
      </c>
      <c r="G17" s="37" t="s">
        <v>138</v>
      </c>
      <c r="H17" s="37" t="s">
        <v>138</v>
      </c>
      <c r="I17" s="37" t="s">
        <v>138</v>
      </c>
      <c r="J17" s="37" t="s">
        <v>138</v>
      </c>
      <c r="K17" s="37" t="s">
        <v>138</v>
      </c>
      <c r="L17" s="37" t="s">
        <v>138</v>
      </c>
      <c r="M17" s="37"/>
      <c r="N17" t="s">
        <v>191</v>
      </c>
    </row>
    <row r="18" spans="1:14" x14ac:dyDescent="0.3">
      <c r="A18" t="s">
        <v>17</v>
      </c>
      <c r="B18" t="s">
        <v>192</v>
      </c>
      <c r="C18" s="37"/>
      <c r="D18" s="37"/>
      <c r="E18" s="37"/>
      <c r="F18" s="37" t="s">
        <v>138</v>
      </c>
      <c r="G18" s="37"/>
      <c r="H18" s="37" t="s">
        <v>138</v>
      </c>
      <c r="I18" s="37" t="s">
        <v>138</v>
      </c>
      <c r="J18" s="37" t="s">
        <v>138</v>
      </c>
      <c r="K18" s="37" t="s">
        <v>138</v>
      </c>
      <c r="L18" s="37" t="s">
        <v>138</v>
      </c>
      <c r="M18" s="37"/>
    </row>
    <row r="19" spans="1:14" x14ac:dyDescent="0.3">
      <c r="A19" t="s">
        <v>17</v>
      </c>
      <c r="B19" t="s">
        <v>193</v>
      </c>
      <c r="C19" s="37"/>
      <c r="D19" s="37" t="s">
        <v>138</v>
      </c>
      <c r="E19" s="37"/>
      <c r="F19" s="37"/>
      <c r="G19" s="37"/>
      <c r="H19" s="37" t="s">
        <v>138</v>
      </c>
      <c r="I19" s="37" t="s">
        <v>138</v>
      </c>
      <c r="J19" s="37" t="s">
        <v>138</v>
      </c>
      <c r="K19" s="37" t="s">
        <v>138</v>
      </c>
      <c r="L19" s="37"/>
      <c r="M19" s="37"/>
    </row>
    <row r="20" spans="1:14" x14ac:dyDescent="0.3">
      <c r="A20" t="s">
        <v>17</v>
      </c>
      <c r="B20" t="s">
        <v>34</v>
      </c>
      <c r="C20" s="37"/>
      <c r="D20" s="37"/>
      <c r="E20" s="37" t="s">
        <v>138</v>
      </c>
      <c r="F20" s="37" t="s">
        <v>138</v>
      </c>
      <c r="G20" s="37"/>
      <c r="H20" s="37" t="s">
        <v>138</v>
      </c>
      <c r="I20" s="37" t="s">
        <v>138</v>
      </c>
      <c r="J20" s="37" t="s">
        <v>138</v>
      </c>
      <c r="K20" s="37" t="s">
        <v>138</v>
      </c>
      <c r="L20" s="37" t="s">
        <v>138</v>
      </c>
      <c r="M20" s="37" t="s">
        <v>138</v>
      </c>
    </row>
    <row r="21" spans="1:14" x14ac:dyDescent="0.3">
      <c r="A21" t="s">
        <v>17</v>
      </c>
      <c r="B21" t="s">
        <v>35</v>
      </c>
      <c r="C21" s="37" t="s">
        <v>138</v>
      </c>
      <c r="D21" s="37"/>
      <c r="E21" s="37"/>
      <c r="F21" s="37"/>
      <c r="G21" s="37"/>
      <c r="H21" s="37"/>
      <c r="I21" s="37"/>
      <c r="J21" s="37"/>
      <c r="K21" s="37"/>
      <c r="L21" s="37"/>
      <c r="M21" s="37"/>
    </row>
    <row r="22" spans="1:14" x14ac:dyDescent="0.3">
      <c r="A22" t="s">
        <v>17</v>
      </c>
      <c r="B22" t="s">
        <v>36</v>
      </c>
      <c r="C22" s="37"/>
      <c r="D22" s="37"/>
      <c r="E22" s="37" t="s">
        <v>138</v>
      </c>
      <c r="F22" s="37" t="s">
        <v>138</v>
      </c>
      <c r="G22" s="37"/>
      <c r="H22" s="37" t="s">
        <v>138</v>
      </c>
      <c r="I22" s="37" t="s">
        <v>138</v>
      </c>
      <c r="J22" s="37"/>
      <c r="K22" s="37" t="s">
        <v>138</v>
      </c>
      <c r="L22" s="37" t="s">
        <v>138</v>
      </c>
      <c r="M22" s="37" t="s">
        <v>138</v>
      </c>
    </row>
    <row r="23" spans="1:14" x14ac:dyDescent="0.3">
      <c r="A23" t="s">
        <v>17</v>
      </c>
      <c r="B23" t="s">
        <v>194</v>
      </c>
      <c r="C23" s="37" t="s">
        <v>138</v>
      </c>
      <c r="D23" s="37" t="s">
        <v>138</v>
      </c>
      <c r="E23" s="37"/>
      <c r="F23" s="37" t="s">
        <v>138</v>
      </c>
      <c r="G23" s="37"/>
      <c r="H23" s="37" t="s">
        <v>138</v>
      </c>
      <c r="I23" s="37"/>
      <c r="J23" s="37" t="s">
        <v>138</v>
      </c>
      <c r="K23" s="37" t="s">
        <v>138</v>
      </c>
      <c r="L23" s="37" t="s">
        <v>138</v>
      </c>
      <c r="M23" s="37" t="s">
        <v>138</v>
      </c>
    </row>
    <row r="24" spans="1:14" x14ac:dyDescent="0.3">
      <c r="A24" t="s">
        <v>17</v>
      </c>
      <c r="B24" t="s">
        <v>195</v>
      </c>
      <c r="C24" s="37"/>
      <c r="D24" s="37" t="s">
        <v>138</v>
      </c>
      <c r="E24" s="37" t="s">
        <v>138</v>
      </c>
      <c r="F24" s="37"/>
      <c r="G24" s="37"/>
      <c r="H24" s="37" t="s">
        <v>138</v>
      </c>
      <c r="I24" s="37" t="s">
        <v>138</v>
      </c>
      <c r="J24" s="37" t="s">
        <v>138</v>
      </c>
      <c r="K24" s="37" t="s">
        <v>138</v>
      </c>
      <c r="L24" s="37" t="s">
        <v>138</v>
      </c>
      <c r="M24" s="37" t="s">
        <v>138</v>
      </c>
    </row>
    <row r="25" spans="1:14" x14ac:dyDescent="0.3">
      <c r="A25" t="s">
        <v>17</v>
      </c>
      <c r="B25" t="s">
        <v>39</v>
      </c>
      <c r="C25" s="37"/>
      <c r="D25" s="37"/>
      <c r="E25" s="37"/>
      <c r="F25" s="37"/>
      <c r="G25" s="37"/>
      <c r="H25" s="37" t="s">
        <v>138</v>
      </c>
      <c r="I25" s="37" t="s">
        <v>138</v>
      </c>
      <c r="J25" s="37"/>
      <c r="K25" s="37"/>
      <c r="L25" s="37" t="s">
        <v>138</v>
      </c>
      <c r="M25" s="37" t="s">
        <v>138</v>
      </c>
    </row>
    <row r="26" spans="1:14" x14ac:dyDescent="0.3">
      <c r="A26" t="s">
        <v>17</v>
      </c>
      <c r="B26" t="s">
        <v>40</v>
      </c>
      <c r="C26" s="37"/>
      <c r="D26" s="37"/>
      <c r="E26" s="37"/>
      <c r="F26" s="37" t="s">
        <v>138</v>
      </c>
      <c r="G26" s="37" t="s">
        <v>138</v>
      </c>
      <c r="H26" s="37" t="s">
        <v>138</v>
      </c>
      <c r="I26" s="37" t="s">
        <v>138</v>
      </c>
      <c r="J26" s="37" t="s">
        <v>138</v>
      </c>
      <c r="K26" s="37" t="s">
        <v>138</v>
      </c>
      <c r="L26" s="37" t="s">
        <v>138</v>
      </c>
      <c r="M26" s="37" t="s">
        <v>138</v>
      </c>
    </row>
    <row r="27" spans="1:14" x14ac:dyDescent="0.3">
      <c r="A27" t="s">
        <v>41</v>
      </c>
      <c r="B27" t="s">
        <v>42</v>
      </c>
      <c r="C27" s="37"/>
      <c r="D27" s="37"/>
      <c r="E27" s="37"/>
      <c r="F27" s="37"/>
      <c r="G27" s="37"/>
      <c r="H27" s="37" t="s">
        <v>138</v>
      </c>
      <c r="I27" s="37"/>
      <c r="J27" s="37"/>
      <c r="K27" s="37"/>
      <c r="L27" s="37" t="s">
        <v>138</v>
      </c>
      <c r="M27" s="37"/>
    </row>
    <row r="28" spans="1:14" x14ac:dyDescent="0.3">
      <c r="A28" t="s">
        <v>41</v>
      </c>
      <c r="B28" t="s">
        <v>43</v>
      </c>
      <c r="C28" s="37" t="s">
        <v>138</v>
      </c>
      <c r="D28" s="37"/>
      <c r="E28" s="37"/>
      <c r="F28" s="37"/>
      <c r="G28" s="37"/>
      <c r="H28" s="37"/>
      <c r="I28" s="37"/>
      <c r="J28" s="37"/>
      <c r="K28" s="37"/>
      <c r="L28" s="37"/>
      <c r="M28" s="37"/>
    </row>
    <row r="29" spans="1:14" x14ac:dyDescent="0.3">
      <c r="A29" t="s">
        <v>41</v>
      </c>
      <c r="B29" t="s">
        <v>44</v>
      </c>
      <c r="C29" s="37"/>
      <c r="D29" s="37"/>
      <c r="E29" s="37"/>
      <c r="F29" s="37"/>
      <c r="G29" s="37"/>
      <c r="H29" s="37" t="s">
        <v>138</v>
      </c>
      <c r="I29" s="37" t="s">
        <v>138</v>
      </c>
      <c r="J29" s="37" t="s">
        <v>138</v>
      </c>
      <c r="K29" s="37"/>
      <c r="L29" s="37"/>
      <c r="M29" s="37"/>
    </row>
    <row r="30" spans="1:14" x14ac:dyDescent="0.3">
      <c r="A30" t="s">
        <v>41</v>
      </c>
      <c r="B30" t="s">
        <v>45</v>
      </c>
      <c r="C30" s="37"/>
      <c r="D30" s="37" t="s">
        <v>138</v>
      </c>
      <c r="E30" s="37" t="s">
        <v>138</v>
      </c>
      <c r="F30" s="37" t="s">
        <v>138</v>
      </c>
      <c r="G30" s="37"/>
      <c r="H30" s="37" t="s">
        <v>138</v>
      </c>
      <c r="I30" s="37" t="s">
        <v>138</v>
      </c>
      <c r="J30" s="37"/>
      <c r="K30" s="37" t="s">
        <v>138</v>
      </c>
      <c r="L30" s="37" t="s">
        <v>138</v>
      </c>
      <c r="M30" s="37" t="s">
        <v>138</v>
      </c>
    </row>
    <row r="31" spans="1:14" x14ac:dyDescent="0.3">
      <c r="A31" t="s">
        <v>41</v>
      </c>
      <c r="B31" t="s">
        <v>196</v>
      </c>
      <c r="C31" s="37"/>
      <c r="D31" s="37" t="s">
        <v>138</v>
      </c>
      <c r="E31" s="37"/>
      <c r="F31" s="37"/>
      <c r="G31" s="37"/>
      <c r="H31" s="37" t="s">
        <v>138</v>
      </c>
      <c r="I31" s="37"/>
      <c r="J31" s="37"/>
      <c r="K31" s="37"/>
      <c r="L31" s="37"/>
      <c r="M31" s="37"/>
    </row>
    <row r="32" spans="1:14" x14ac:dyDescent="0.3">
      <c r="A32" t="s">
        <v>41</v>
      </c>
      <c r="B32" t="s">
        <v>47</v>
      </c>
      <c r="C32" s="37"/>
      <c r="D32" s="37"/>
      <c r="E32" s="37"/>
      <c r="F32" s="37" t="s">
        <v>138</v>
      </c>
      <c r="G32" s="37"/>
      <c r="H32" s="37" t="s">
        <v>138</v>
      </c>
      <c r="I32" s="37"/>
      <c r="J32" s="37"/>
      <c r="K32" s="37"/>
      <c r="L32" s="37"/>
      <c r="M32" s="37"/>
    </row>
    <row r="33" spans="1:14" x14ac:dyDescent="0.3">
      <c r="A33" t="s">
        <v>41</v>
      </c>
      <c r="B33" t="s">
        <v>48</v>
      </c>
      <c r="C33" s="37"/>
      <c r="D33" s="37" t="s">
        <v>138</v>
      </c>
      <c r="E33" s="37"/>
      <c r="F33" s="37"/>
      <c r="G33" s="37"/>
      <c r="H33" s="37"/>
      <c r="I33" s="37" t="s">
        <v>138</v>
      </c>
      <c r="J33" s="37"/>
      <c r="K33" s="37"/>
      <c r="L33" s="37"/>
      <c r="M33" s="37" t="s">
        <v>138</v>
      </c>
    </row>
    <row r="34" spans="1:14" x14ac:dyDescent="0.3">
      <c r="A34" t="s">
        <v>41</v>
      </c>
      <c r="B34" t="s">
        <v>49</v>
      </c>
      <c r="C34" s="37" t="s">
        <v>138</v>
      </c>
      <c r="D34" s="37"/>
      <c r="E34" s="37"/>
      <c r="F34" s="37"/>
      <c r="G34" s="37"/>
      <c r="H34" s="37"/>
      <c r="I34" s="37"/>
      <c r="J34" s="37"/>
      <c r="K34" s="37"/>
      <c r="L34" s="37"/>
      <c r="M34" s="37"/>
    </row>
    <row r="35" spans="1:14" x14ac:dyDescent="0.3">
      <c r="A35" t="s">
        <v>41</v>
      </c>
      <c r="B35" t="s">
        <v>50</v>
      </c>
      <c r="C35" s="37"/>
      <c r="D35" s="37"/>
      <c r="E35" s="37"/>
      <c r="F35" s="37"/>
      <c r="G35" s="37"/>
      <c r="H35" s="37" t="s">
        <v>138</v>
      </c>
      <c r="I35" s="37"/>
      <c r="J35" s="37"/>
      <c r="K35" s="37"/>
      <c r="L35" s="37" t="s">
        <v>138</v>
      </c>
      <c r="M35" s="37"/>
    </row>
    <row r="36" spans="1:14" x14ac:dyDescent="0.3">
      <c r="A36" t="s">
        <v>41</v>
      </c>
      <c r="B36" t="s">
        <v>51</v>
      </c>
      <c r="C36" s="37"/>
      <c r="D36" s="37" t="s">
        <v>138</v>
      </c>
      <c r="E36" s="37"/>
      <c r="F36" s="37" t="s">
        <v>138</v>
      </c>
      <c r="G36" s="37"/>
      <c r="H36" s="37" t="s">
        <v>138</v>
      </c>
      <c r="I36" s="37" t="s">
        <v>138</v>
      </c>
      <c r="J36" s="37" t="s">
        <v>138</v>
      </c>
      <c r="K36" s="37" t="s">
        <v>138</v>
      </c>
      <c r="L36" s="37" t="s">
        <v>138</v>
      </c>
      <c r="M36" s="37" t="s">
        <v>138</v>
      </c>
    </row>
    <row r="37" spans="1:14" x14ac:dyDescent="0.3">
      <c r="A37" t="s">
        <v>41</v>
      </c>
      <c r="B37" t="s">
        <v>52</v>
      </c>
      <c r="C37" s="37"/>
      <c r="D37" s="37" t="s">
        <v>138</v>
      </c>
      <c r="E37" s="37"/>
      <c r="F37" s="37" t="s">
        <v>138</v>
      </c>
      <c r="G37" s="37"/>
      <c r="H37" s="37" t="s">
        <v>138</v>
      </c>
      <c r="I37" s="37"/>
      <c r="J37" s="37"/>
      <c r="K37" s="37"/>
      <c r="L37" s="37"/>
      <c r="M37" s="37"/>
    </row>
    <row r="38" spans="1:14" x14ac:dyDescent="0.3">
      <c r="A38" t="s">
        <v>41</v>
      </c>
      <c r="B38" t="s">
        <v>53</v>
      </c>
      <c r="C38" s="37" t="s">
        <v>138</v>
      </c>
      <c r="D38" s="37" t="s">
        <v>138</v>
      </c>
      <c r="E38" s="37"/>
      <c r="F38" s="37"/>
      <c r="G38" s="37"/>
      <c r="H38" s="37"/>
      <c r="I38" s="37"/>
      <c r="J38" s="37"/>
      <c r="K38" s="37"/>
      <c r="L38" s="37" t="s">
        <v>138</v>
      </c>
      <c r="M38" s="37"/>
    </row>
    <row r="39" spans="1:14" x14ac:dyDescent="0.3">
      <c r="A39" t="s">
        <v>41</v>
      </c>
      <c r="B39" t="s">
        <v>54</v>
      </c>
      <c r="C39" s="37"/>
      <c r="D39" s="37" t="s">
        <v>138</v>
      </c>
      <c r="E39" s="37"/>
      <c r="F39" s="37" t="s">
        <v>138</v>
      </c>
      <c r="G39" s="37"/>
      <c r="H39" s="37" t="s">
        <v>138</v>
      </c>
      <c r="I39" s="37"/>
      <c r="J39" s="37"/>
      <c r="K39" s="37"/>
      <c r="L39" s="37" t="s">
        <v>138</v>
      </c>
      <c r="M39" s="37" t="s">
        <v>138</v>
      </c>
    </row>
    <row r="40" spans="1:14" x14ac:dyDescent="0.3">
      <c r="A40" t="s">
        <v>41</v>
      </c>
      <c r="B40" t="s">
        <v>55</v>
      </c>
      <c r="C40" s="37" t="s">
        <v>138</v>
      </c>
      <c r="D40" s="37"/>
      <c r="E40" s="37"/>
      <c r="F40" s="37"/>
      <c r="G40" s="37"/>
      <c r="H40" s="37"/>
      <c r="I40" s="37"/>
      <c r="J40" s="37"/>
      <c r="K40" s="37"/>
      <c r="L40" s="37"/>
      <c r="M40" s="37"/>
    </row>
    <row r="41" spans="1:14" x14ac:dyDescent="0.3">
      <c r="A41" t="s">
        <v>41</v>
      </c>
      <c r="B41" t="s">
        <v>197</v>
      </c>
      <c r="C41" s="37"/>
      <c r="D41" s="37" t="s">
        <v>138</v>
      </c>
      <c r="E41" s="37" t="s">
        <v>138</v>
      </c>
      <c r="F41" s="37"/>
      <c r="G41" s="37" t="s">
        <v>138</v>
      </c>
      <c r="H41" s="37" t="s">
        <v>138</v>
      </c>
      <c r="I41" s="37" t="s">
        <v>138</v>
      </c>
      <c r="J41" s="37"/>
      <c r="K41" s="37"/>
      <c r="L41" s="37" t="s">
        <v>138</v>
      </c>
      <c r="M41" s="37"/>
    </row>
    <row r="42" spans="1:14" x14ac:dyDescent="0.3">
      <c r="A42" t="s">
        <v>41</v>
      </c>
      <c r="B42" t="s">
        <v>57</v>
      </c>
      <c r="C42" s="37" t="s">
        <v>138</v>
      </c>
      <c r="D42" s="37"/>
      <c r="E42" s="37"/>
      <c r="F42" s="37"/>
      <c r="G42" s="37"/>
      <c r="H42" s="37"/>
      <c r="I42" s="37"/>
      <c r="J42" s="37"/>
      <c r="K42" s="37"/>
      <c r="L42" s="37"/>
      <c r="M42" s="37"/>
    </row>
    <row r="43" spans="1:14" x14ac:dyDescent="0.3">
      <c r="A43" t="s">
        <v>41</v>
      </c>
      <c r="B43" t="s">
        <v>58</v>
      </c>
      <c r="C43" s="37"/>
      <c r="D43" s="37"/>
      <c r="E43" s="37" t="s">
        <v>138</v>
      </c>
      <c r="F43" s="37" t="s">
        <v>138</v>
      </c>
      <c r="G43" s="37"/>
      <c r="H43" s="37" t="s">
        <v>138</v>
      </c>
      <c r="I43" s="37" t="s">
        <v>138</v>
      </c>
      <c r="J43" s="37"/>
      <c r="K43" s="37"/>
      <c r="L43" s="37" t="s">
        <v>138</v>
      </c>
      <c r="M43" s="37" t="s">
        <v>138</v>
      </c>
    </row>
    <row r="44" spans="1:14" x14ac:dyDescent="0.3">
      <c r="A44" t="s">
        <v>41</v>
      </c>
      <c r="B44" t="s">
        <v>59</v>
      </c>
      <c r="C44" s="37"/>
      <c r="D44" s="37"/>
      <c r="E44" s="37" t="s">
        <v>138</v>
      </c>
      <c r="F44" s="37"/>
      <c r="G44" s="37"/>
      <c r="H44" s="37"/>
      <c r="I44" s="37"/>
      <c r="J44" s="37"/>
      <c r="K44" s="37"/>
      <c r="L44" s="37"/>
      <c r="M44" s="37"/>
    </row>
    <row r="45" spans="1:14" x14ac:dyDescent="0.3">
      <c r="A45" t="s">
        <v>41</v>
      </c>
      <c r="B45" t="s">
        <v>60</v>
      </c>
      <c r="C45" s="37" t="s">
        <v>138</v>
      </c>
      <c r="D45" s="37"/>
      <c r="E45" s="37"/>
      <c r="F45" s="37"/>
      <c r="G45" s="37"/>
      <c r="H45" s="37"/>
      <c r="I45" s="37"/>
      <c r="J45" s="37"/>
      <c r="K45" s="37"/>
      <c r="L45" s="37"/>
      <c r="M45" s="37"/>
      <c r="N45" t="s">
        <v>198</v>
      </c>
    </row>
    <row r="46" spans="1:14" x14ac:dyDescent="0.3">
      <c r="A46" t="s">
        <v>41</v>
      </c>
      <c r="B46" t="s">
        <v>158</v>
      </c>
      <c r="C46" s="37"/>
      <c r="D46" s="37"/>
      <c r="E46" s="37"/>
      <c r="F46" s="37"/>
      <c r="G46" s="37"/>
      <c r="H46" s="37" t="s">
        <v>138</v>
      </c>
      <c r="I46" s="37"/>
      <c r="J46" s="37"/>
      <c r="K46" s="37"/>
      <c r="L46" s="37" t="s">
        <v>138</v>
      </c>
      <c r="M46" s="37"/>
    </row>
    <row r="47" spans="1:14" x14ac:dyDescent="0.3">
      <c r="A47" t="s">
        <v>41</v>
      </c>
      <c r="B47" t="s">
        <v>62</v>
      </c>
      <c r="C47" s="37"/>
      <c r="D47" s="37" t="s">
        <v>138</v>
      </c>
      <c r="E47" s="37" t="s">
        <v>138</v>
      </c>
      <c r="F47" s="37" t="s">
        <v>138</v>
      </c>
      <c r="G47" s="37" t="s">
        <v>138</v>
      </c>
      <c r="H47" s="37" t="s">
        <v>138</v>
      </c>
      <c r="I47" s="37" t="s">
        <v>138</v>
      </c>
      <c r="J47" s="37"/>
      <c r="K47" s="37"/>
      <c r="L47" s="37" t="s">
        <v>138</v>
      </c>
      <c r="M47" s="37" t="s">
        <v>138</v>
      </c>
      <c r="N47" t="s">
        <v>199</v>
      </c>
    </row>
    <row r="48" spans="1:14" x14ac:dyDescent="0.3">
      <c r="A48" t="s">
        <v>41</v>
      </c>
      <c r="B48" t="s">
        <v>63</v>
      </c>
      <c r="C48" s="37"/>
      <c r="D48" s="37"/>
      <c r="E48" s="37"/>
      <c r="F48" s="37"/>
      <c r="G48" s="37"/>
      <c r="H48" s="37" t="s">
        <v>138</v>
      </c>
      <c r="I48" s="37" t="s">
        <v>138</v>
      </c>
      <c r="J48" s="37"/>
      <c r="K48" s="37" t="s">
        <v>138</v>
      </c>
      <c r="L48" s="37" t="s">
        <v>138</v>
      </c>
      <c r="M48" s="37" t="s">
        <v>138</v>
      </c>
    </row>
    <row r="49" spans="1:14" x14ac:dyDescent="0.3">
      <c r="A49" t="s">
        <v>41</v>
      </c>
      <c r="B49" t="s">
        <v>64</v>
      </c>
      <c r="C49" s="37"/>
      <c r="D49" s="37" t="s">
        <v>138</v>
      </c>
      <c r="E49" s="37" t="s">
        <v>138</v>
      </c>
      <c r="F49" s="37" t="s">
        <v>138</v>
      </c>
      <c r="G49" s="37"/>
      <c r="H49" s="37"/>
      <c r="I49" s="37"/>
      <c r="J49" s="37"/>
      <c r="K49" s="37"/>
      <c r="L49" s="37" t="s">
        <v>138</v>
      </c>
      <c r="M49" s="37" t="s">
        <v>138</v>
      </c>
    </row>
    <row r="50" spans="1:14" x14ac:dyDescent="0.3">
      <c r="A50" t="s">
        <v>65</v>
      </c>
      <c r="B50" t="s">
        <v>66</v>
      </c>
      <c r="C50" s="37"/>
      <c r="D50" s="37"/>
      <c r="E50" s="37"/>
      <c r="F50" s="37"/>
      <c r="G50" s="37"/>
      <c r="H50" s="37" t="s">
        <v>138</v>
      </c>
      <c r="I50" s="37"/>
      <c r="J50" s="37"/>
      <c r="K50" s="37"/>
      <c r="L50" s="37"/>
      <c r="M50" s="37"/>
    </row>
    <row r="51" spans="1:14" x14ac:dyDescent="0.3">
      <c r="A51" t="s">
        <v>65</v>
      </c>
      <c r="B51" t="s">
        <v>67</v>
      </c>
      <c r="C51" s="37"/>
      <c r="D51" s="37"/>
      <c r="E51" s="37" t="s">
        <v>138</v>
      </c>
      <c r="F51" s="37" t="s">
        <v>138</v>
      </c>
      <c r="G51" s="37"/>
      <c r="H51" s="37" t="s">
        <v>138</v>
      </c>
      <c r="I51" s="37"/>
      <c r="J51" s="37"/>
      <c r="K51" s="37" t="s">
        <v>138</v>
      </c>
      <c r="L51" s="37" t="s">
        <v>138</v>
      </c>
      <c r="M51" s="37" t="s">
        <v>138</v>
      </c>
    </row>
    <row r="52" spans="1:14" x14ac:dyDescent="0.3">
      <c r="A52" t="s">
        <v>65</v>
      </c>
      <c r="B52" t="s">
        <v>68</v>
      </c>
      <c r="C52" s="37" t="s">
        <v>138</v>
      </c>
      <c r="D52" s="37" t="s">
        <v>138</v>
      </c>
      <c r="E52" s="37"/>
      <c r="F52" s="37"/>
      <c r="G52" s="37"/>
      <c r="H52" s="37"/>
      <c r="I52" s="37"/>
      <c r="J52" s="37"/>
      <c r="K52" s="37"/>
      <c r="L52" s="37"/>
      <c r="M52" s="37"/>
    </row>
    <row r="53" spans="1:14" x14ac:dyDescent="0.3">
      <c r="A53" t="s">
        <v>65</v>
      </c>
      <c r="B53" t="s">
        <v>200</v>
      </c>
      <c r="C53" s="37"/>
      <c r="D53" s="37" t="s">
        <v>138</v>
      </c>
      <c r="E53" s="37" t="s">
        <v>138</v>
      </c>
      <c r="F53" s="37" t="s">
        <v>138</v>
      </c>
      <c r="G53" s="37"/>
      <c r="H53" s="37" t="s">
        <v>138</v>
      </c>
      <c r="I53" s="37" t="s">
        <v>138</v>
      </c>
      <c r="J53" s="37"/>
      <c r="K53" s="37" t="s">
        <v>138</v>
      </c>
      <c r="L53" s="37" t="s">
        <v>138</v>
      </c>
      <c r="M53" s="37" t="s">
        <v>138</v>
      </c>
    </row>
    <row r="54" spans="1:14" x14ac:dyDescent="0.3">
      <c r="A54" t="s">
        <v>65</v>
      </c>
      <c r="B54" t="s">
        <v>70</v>
      </c>
      <c r="C54" s="37"/>
      <c r="D54" s="37"/>
      <c r="E54" s="37" t="s">
        <v>138</v>
      </c>
      <c r="F54" s="37" t="s">
        <v>138</v>
      </c>
      <c r="G54" s="37" t="s">
        <v>138</v>
      </c>
      <c r="H54" s="37" t="s">
        <v>138</v>
      </c>
      <c r="I54" s="37" t="s">
        <v>138</v>
      </c>
      <c r="J54" s="37"/>
      <c r="K54" s="37" t="s">
        <v>138</v>
      </c>
      <c r="L54" s="37" t="s">
        <v>138</v>
      </c>
      <c r="M54" s="37" t="s">
        <v>138</v>
      </c>
    </row>
    <row r="55" spans="1:14" x14ac:dyDescent="0.3">
      <c r="A55" t="s">
        <v>65</v>
      </c>
      <c r="B55" t="s">
        <v>201</v>
      </c>
      <c r="C55" s="37"/>
      <c r="D55" s="37" t="s">
        <v>138</v>
      </c>
      <c r="E55" s="37"/>
      <c r="F55" s="37" t="s">
        <v>138</v>
      </c>
      <c r="G55" s="37"/>
      <c r="H55" s="37" t="s">
        <v>138</v>
      </c>
      <c r="I55" s="37" t="s">
        <v>138</v>
      </c>
      <c r="J55" s="37" t="s">
        <v>138</v>
      </c>
      <c r="K55" s="37" t="s">
        <v>138</v>
      </c>
      <c r="L55" s="37" t="s">
        <v>138</v>
      </c>
      <c r="M55" s="37" t="s">
        <v>138</v>
      </c>
    </row>
    <row r="56" spans="1:14" x14ac:dyDescent="0.3">
      <c r="A56" t="s">
        <v>65</v>
      </c>
      <c r="B56" t="s">
        <v>72</v>
      </c>
      <c r="C56" s="37"/>
      <c r="D56" s="37"/>
      <c r="E56" s="37"/>
      <c r="F56" s="37"/>
      <c r="G56" s="37"/>
      <c r="H56" s="37"/>
      <c r="I56" s="37" t="s">
        <v>138</v>
      </c>
      <c r="J56" s="37" t="s">
        <v>138</v>
      </c>
      <c r="K56" s="37"/>
      <c r="L56" s="37" t="s">
        <v>138</v>
      </c>
      <c r="M56" s="37" t="s">
        <v>138</v>
      </c>
      <c r="N56" t="s">
        <v>202</v>
      </c>
    </row>
    <row r="57" spans="1:14" x14ac:dyDescent="0.3">
      <c r="A57" t="s">
        <v>65</v>
      </c>
      <c r="B57" t="s">
        <v>73</v>
      </c>
      <c r="C57" s="37"/>
      <c r="D57" s="37" t="s">
        <v>138</v>
      </c>
      <c r="E57" s="37" t="s">
        <v>138</v>
      </c>
      <c r="F57" s="37" t="s">
        <v>138</v>
      </c>
      <c r="G57" s="37"/>
      <c r="H57" s="37" t="s">
        <v>138</v>
      </c>
      <c r="I57" s="37" t="s">
        <v>138</v>
      </c>
      <c r="J57" s="37"/>
      <c r="K57" s="37"/>
      <c r="L57" s="37"/>
      <c r="M57" s="37"/>
    </row>
    <row r="58" spans="1:14" x14ac:dyDescent="0.3">
      <c r="A58" t="s">
        <v>65</v>
      </c>
      <c r="B58" t="s">
        <v>74</v>
      </c>
      <c r="C58" s="37"/>
      <c r="D58" s="37" t="s">
        <v>138</v>
      </c>
      <c r="E58" s="37"/>
      <c r="F58" s="37"/>
      <c r="G58" s="37"/>
      <c r="H58" s="37" t="s">
        <v>138</v>
      </c>
      <c r="I58" s="37"/>
      <c r="J58" s="37" t="s">
        <v>138</v>
      </c>
      <c r="K58" s="37"/>
      <c r="L58" s="37" t="s">
        <v>138</v>
      </c>
      <c r="M58" s="37" t="s">
        <v>138</v>
      </c>
    </row>
    <row r="59" spans="1:14" x14ac:dyDescent="0.3">
      <c r="A59" t="s">
        <v>65</v>
      </c>
      <c r="B59" t="s">
        <v>75</v>
      </c>
      <c r="C59" s="37" t="s">
        <v>138</v>
      </c>
      <c r="D59" s="37"/>
      <c r="E59" s="37"/>
      <c r="F59" s="37" t="s">
        <v>138</v>
      </c>
      <c r="G59" s="37"/>
      <c r="H59" s="37"/>
      <c r="I59" s="37"/>
      <c r="J59" s="37"/>
      <c r="K59" s="37"/>
      <c r="L59" s="37" t="s">
        <v>138</v>
      </c>
      <c r="M59" s="37"/>
    </row>
    <row r="60" spans="1:14" x14ac:dyDescent="0.3">
      <c r="A60" t="s">
        <v>65</v>
      </c>
      <c r="B60" t="s">
        <v>76</v>
      </c>
      <c r="C60" s="37"/>
      <c r="D60" s="37"/>
      <c r="E60" s="37" t="s">
        <v>138</v>
      </c>
      <c r="F60" s="37" t="s">
        <v>138</v>
      </c>
      <c r="G60" s="37"/>
      <c r="H60" s="37" t="s">
        <v>138</v>
      </c>
      <c r="I60" s="37" t="s">
        <v>138</v>
      </c>
      <c r="J60" s="37" t="s">
        <v>138</v>
      </c>
      <c r="K60" s="37" t="s">
        <v>138</v>
      </c>
      <c r="L60" s="37" t="s">
        <v>138</v>
      </c>
      <c r="M60" s="37" t="s">
        <v>138</v>
      </c>
    </row>
    <row r="61" spans="1:14" x14ac:dyDescent="0.3">
      <c r="A61" t="s">
        <v>65</v>
      </c>
      <c r="B61" t="s">
        <v>77</v>
      </c>
      <c r="C61" s="37"/>
      <c r="D61" s="37" t="s">
        <v>138</v>
      </c>
      <c r="E61" s="37" t="s">
        <v>138</v>
      </c>
      <c r="F61" s="37" t="s">
        <v>138</v>
      </c>
      <c r="G61" s="37"/>
      <c r="H61" s="37" t="s">
        <v>138</v>
      </c>
      <c r="I61" s="37" t="s">
        <v>138</v>
      </c>
      <c r="J61" s="37" t="s">
        <v>138</v>
      </c>
      <c r="K61" s="37" t="s">
        <v>138</v>
      </c>
      <c r="L61" s="37"/>
      <c r="M61" s="37"/>
    </row>
    <row r="62" spans="1:14" x14ac:dyDescent="0.3">
      <c r="A62" t="s">
        <v>65</v>
      </c>
      <c r="B62" t="s">
        <v>203</v>
      </c>
      <c r="C62" s="37"/>
      <c r="D62" s="37"/>
      <c r="E62" s="37"/>
      <c r="F62" s="37" t="s">
        <v>138</v>
      </c>
      <c r="G62" s="37"/>
      <c r="H62" s="37" t="s">
        <v>138</v>
      </c>
      <c r="I62" s="37" t="s">
        <v>138</v>
      </c>
      <c r="J62" s="37"/>
      <c r="K62" s="37" t="s">
        <v>138</v>
      </c>
      <c r="L62" s="37" t="s">
        <v>138</v>
      </c>
      <c r="M62" s="37"/>
    </row>
    <row r="63" spans="1:14" x14ac:dyDescent="0.3">
      <c r="A63" t="s">
        <v>65</v>
      </c>
      <c r="B63" t="s">
        <v>204</v>
      </c>
      <c r="C63" s="37"/>
      <c r="D63" s="37"/>
      <c r="E63" s="37"/>
      <c r="F63" s="37" t="s">
        <v>138</v>
      </c>
      <c r="G63" s="37"/>
      <c r="H63" s="37"/>
      <c r="I63" s="37" t="s">
        <v>138</v>
      </c>
      <c r="J63" s="37"/>
      <c r="K63" s="37" t="s">
        <v>138</v>
      </c>
      <c r="L63" s="37" t="s">
        <v>138</v>
      </c>
      <c r="M63" s="37"/>
    </row>
    <row r="64" spans="1:14" x14ac:dyDescent="0.3">
      <c r="A64" t="s">
        <v>65</v>
      </c>
      <c r="B64" t="s">
        <v>205</v>
      </c>
      <c r="C64" s="37"/>
      <c r="D64" s="37" t="s">
        <v>138</v>
      </c>
      <c r="E64" s="37"/>
      <c r="F64" s="37"/>
      <c r="G64" s="37"/>
      <c r="H64" s="37"/>
      <c r="I64" s="37" t="s">
        <v>138</v>
      </c>
      <c r="J64" s="37"/>
      <c r="K64" s="37"/>
      <c r="L64" s="37"/>
      <c r="M64" s="37"/>
    </row>
    <row r="65" spans="1:16" x14ac:dyDescent="0.3">
      <c r="A65" t="s">
        <v>65</v>
      </c>
      <c r="B65" t="s">
        <v>81</v>
      </c>
      <c r="C65" s="37"/>
      <c r="D65" s="37" t="s">
        <v>138</v>
      </c>
      <c r="E65" s="37"/>
      <c r="F65" s="37"/>
      <c r="G65" s="37"/>
      <c r="H65" s="37" t="s">
        <v>138</v>
      </c>
      <c r="I65" s="37" t="s">
        <v>138</v>
      </c>
      <c r="J65" s="37"/>
      <c r="K65" s="37" t="s">
        <v>138</v>
      </c>
      <c r="L65" s="37"/>
      <c r="M65" s="37"/>
    </row>
    <row r="66" spans="1:16" x14ac:dyDescent="0.3">
      <c r="A66" t="s">
        <v>65</v>
      </c>
      <c r="B66" t="s">
        <v>82</v>
      </c>
      <c r="C66" s="37" t="s">
        <v>138</v>
      </c>
      <c r="D66" s="37" t="s">
        <v>138</v>
      </c>
      <c r="E66" s="37"/>
      <c r="F66" s="37"/>
      <c r="G66" s="37"/>
      <c r="H66" s="37" t="s">
        <v>138</v>
      </c>
      <c r="I66" s="37"/>
      <c r="J66" s="37"/>
      <c r="K66" s="37" t="s">
        <v>138</v>
      </c>
      <c r="L66" s="37" t="s">
        <v>138</v>
      </c>
      <c r="M66" s="37"/>
    </row>
    <row r="67" spans="1:16" x14ac:dyDescent="0.3">
      <c r="A67" t="s">
        <v>65</v>
      </c>
      <c r="B67" t="s">
        <v>83</v>
      </c>
      <c r="C67" s="37" t="s">
        <v>138</v>
      </c>
      <c r="D67" s="37"/>
      <c r="E67" s="37"/>
      <c r="F67" s="37"/>
      <c r="G67" s="37"/>
      <c r="H67" s="37"/>
      <c r="I67" s="37"/>
      <c r="J67" s="37"/>
      <c r="K67" s="37"/>
      <c r="L67" s="37"/>
      <c r="M67" s="37"/>
    </row>
    <row r="68" spans="1:16" x14ac:dyDescent="0.3">
      <c r="A68" t="s">
        <v>65</v>
      </c>
      <c r="B68" t="s">
        <v>84</v>
      </c>
      <c r="C68" s="37" t="s">
        <v>138</v>
      </c>
      <c r="D68" s="37" t="s">
        <v>138</v>
      </c>
      <c r="E68" s="37"/>
      <c r="F68" s="37"/>
      <c r="G68" s="37"/>
      <c r="H68" s="37" t="s">
        <v>138</v>
      </c>
      <c r="I68" s="37"/>
      <c r="J68" s="37" t="s">
        <v>138</v>
      </c>
      <c r="K68" s="37"/>
      <c r="L68" s="37"/>
      <c r="M68" s="37"/>
    </row>
    <row r="69" spans="1:16" x14ac:dyDescent="0.3">
      <c r="A69" t="s">
        <v>65</v>
      </c>
      <c r="B69" t="s">
        <v>85</v>
      </c>
      <c r="C69" s="37"/>
      <c r="D69" s="37"/>
      <c r="E69" s="37" t="s">
        <v>138</v>
      </c>
      <c r="F69" s="37"/>
      <c r="G69" s="37"/>
      <c r="H69" s="37" t="s">
        <v>138</v>
      </c>
      <c r="I69" s="37" t="s">
        <v>138</v>
      </c>
      <c r="J69" s="37"/>
      <c r="K69" s="37"/>
      <c r="L69" s="37" t="s">
        <v>138</v>
      </c>
      <c r="M69" s="37"/>
    </row>
    <row r="70" spans="1:16" s="6" customFormat="1" x14ac:dyDescent="0.3">
      <c r="A70" t="s">
        <v>65</v>
      </c>
      <c r="B70" t="s">
        <v>206</v>
      </c>
      <c r="C70" s="37"/>
      <c r="D70" s="37" t="s">
        <v>138</v>
      </c>
      <c r="E70" s="37"/>
      <c r="F70" s="37"/>
      <c r="G70" s="37"/>
      <c r="H70" s="37"/>
      <c r="I70" s="37" t="s">
        <v>138</v>
      </c>
      <c r="J70" s="37"/>
      <c r="K70" s="37" t="s">
        <v>138</v>
      </c>
      <c r="L70" s="37" t="s">
        <v>138</v>
      </c>
      <c r="M70" s="37"/>
      <c r="N70"/>
      <c r="O70"/>
      <c r="P70"/>
    </row>
    <row r="71" spans="1:16" s="6" customFormat="1" x14ac:dyDescent="0.3">
      <c r="A71" t="s">
        <v>65</v>
      </c>
      <c r="B71" t="s">
        <v>87</v>
      </c>
      <c r="C71" s="37"/>
      <c r="D71" s="37"/>
      <c r="E71" s="37"/>
      <c r="F71" s="37"/>
      <c r="G71" s="37"/>
      <c r="H71" s="37"/>
      <c r="I71" s="37" t="s">
        <v>138</v>
      </c>
      <c r="J71" s="37"/>
      <c r="K71" s="37" t="s">
        <v>138</v>
      </c>
      <c r="L71" s="37"/>
      <c r="M71" s="37"/>
      <c r="N71"/>
      <c r="O71"/>
      <c r="P71"/>
    </row>
    <row r="72" spans="1:16" x14ac:dyDescent="0.3">
      <c r="A72" t="s">
        <v>65</v>
      </c>
      <c r="B72" t="s">
        <v>88</v>
      </c>
      <c r="C72" s="37"/>
      <c r="D72" s="37" t="s">
        <v>138</v>
      </c>
      <c r="E72" s="37" t="s">
        <v>138</v>
      </c>
      <c r="F72" s="37"/>
      <c r="G72" s="37"/>
      <c r="H72" s="37" t="s">
        <v>138</v>
      </c>
      <c r="I72" s="37" t="s">
        <v>138</v>
      </c>
      <c r="J72" s="37"/>
      <c r="K72" s="37"/>
      <c r="L72" s="37" t="s">
        <v>138</v>
      </c>
      <c r="M72" s="37" t="s">
        <v>138</v>
      </c>
      <c r="O72" s="6"/>
      <c r="P72" s="6"/>
    </row>
    <row r="73" spans="1:16" x14ac:dyDescent="0.3">
      <c r="A73" t="s">
        <v>65</v>
      </c>
      <c r="B73" t="s">
        <v>207</v>
      </c>
      <c r="C73" s="37"/>
      <c r="D73" s="37" t="s">
        <v>138</v>
      </c>
      <c r="E73" s="37"/>
      <c r="F73" s="37"/>
      <c r="G73" s="37"/>
      <c r="H73" s="37"/>
      <c r="I73" s="37" t="s">
        <v>138</v>
      </c>
      <c r="J73" s="37"/>
      <c r="K73" s="37"/>
      <c r="L73" s="37" t="s">
        <v>138</v>
      </c>
      <c r="M73" s="37"/>
      <c r="O73" s="6"/>
      <c r="P73" s="6"/>
    </row>
    <row r="74" spans="1:16" x14ac:dyDescent="0.3">
      <c r="A74" t="s">
        <v>65</v>
      </c>
      <c r="B74" t="s">
        <v>208</v>
      </c>
      <c r="C74" s="37"/>
      <c r="D74" s="37" t="s">
        <v>138</v>
      </c>
      <c r="E74" s="37" t="s">
        <v>138</v>
      </c>
      <c r="F74" s="37" t="s">
        <v>138</v>
      </c>
      <c r="G74" s="37"/>
      <c r="H74" s="37"/>
      <c r="I74" s="37"/>
      <c r="J74" s="37"/>
      <c r="K74" s="37" t="s">
        <v>138</v>
      </c>
      <c r="L74" s="37" t="s">
        <v>138</v>
      </c>
      <c r="M74" s="37" t="s">
        <v>138</v>
      </c>
      <c r="O74" s="6"/>
      <c r="P74" s="6"/>
    </row>
    <row r="75" spans="1:16" x14ac:dyDescent="0.3">
      <c r="A75" t="s">
        <v>65</v>
      </c>
      <c r="B75" t="s">
        <v>91</v>
      </c>
      <c r="C75" s="37" t="s">
        <v>138</v>
      </c>
      <c r="D75" s="37"/>
      <c r="E75" s="37"/>
      <c r="F75" s="37"/>
      <c r="G75" s="37"/>
      <c r="H75" s="37"/>
      <c r="I75" s="37"/>
      <c r="J75" s="37"/>
      <c r="K75" s="37"/>
      <c r="L75" s="37"/>
      <c r="M75" s="37"/>
      <c r="O75" s="6"/>
      <c r="P75" s="6"/>
    </row>
    <row r="76" spans="1:16" x14ac:dyDescent="0.3">
      <c r="A76"/>
    </row>
    <row r="77" spans="1:16" x14ac:dyDescent="0.3">
      <c r="A77"/>
    </row>
    <row r="79" spans="1:16" x14ac:dyDescent="0.3">
      <c r="A79" s="38"/>
      <c r="B79" s="76" t="s">
        <v>209</v>
      </c>
      <c r="C79" s="77">
        <f t="shared" ref="C79:H79" si="0">COUNTIF(C4:C78, "x")</f>
        <v>16</v>
      </c>
      <c r="D79" s="77">
        <f t="shared" si="0"/>
        <v>34</v>
      </c>
      <c r="E79" s="77">
        <f t="shared" si="0"/>
        <v>20</v>
      </c>
      <c r="F79" s="77">
        <f t="shared" si="0"/>
        <v>28</v>
      </c>
      <c r="G79" s="77">
        <f t="shared" si="0"/>
        <v>6</v>
      </c>
      <c r="H79" s="77">
        <f t="shared" si="0"/>
        <v>48</v>
      </c>
      <c r="I79" s="77">
        <f t="shared" ref="I79:L79" si="1">COUNTIF(I4:I78, "x")</f>
        <v>39</v>
      </c>
      <c r="J79" s="77">
        <f t="shared" si="1"/>
        <v>19</v>
      </c>
      <c r="K79" s="77">
        <f t="shared" si="1"/>
        <v>26</v>
      </c>
      <c r="L79" s="77">
        <f t="shared" si="1"/>
        <v>44</v>
      </c>
      <c r="M79" s="77">
        <f>COUNTIF(M4:M78, "x")</f>
        <v>29</v>
      </c>
    </row>
    <row r="80" spans="1:16" x14ac:dyDescent="0.3">
      <c r="A80" s="38"/>
      <c r="B80" s="13"/>
      <c r="C80" s="6"/>
      <c r="D80" s="6"/>
      <c r="E80" s="6"/>
      <c r="F80" s="6"/>
      <c r="G80" s="6"/>
      <c r="H80" s="6"/>
      <c r="I80" s="6"/>
      <c r="J80" s="6"/>
      <c r="K80" s="6"/>
    </row>
    <row r="81" spans="2:13" x14ac:dyDescent="0.3">
      <c r="B81" s="39" t="s">
        <v>210</v>
      </c>
      <c r="C81" s="21"/>
      <c r="D81" s="21"/>
      <c r="E81" s="21"/>
      <c r="F81" s="21"/>
      <c r="G81" s="21"/>
      <c r="H81" s="21"/>
      <c r="I81" s="21"/>
      <c r="J81" s="21"/>
    </row>
    <row r="82" spans="2:13" x14ac:dyDescent="0.3">
      <c r="B82" s="22" t="s">
        <v>211</v>
      </c>
      <c r="C82">
        <v>12</v>
      </c>
      <c r="D82">
        <v>37</v>
      </c>
      <c r="E82">
        <v>17</v>
      </c>
      <c r="F82">
        <v>14</v>
      </c>
      <c r="G82">
        <v>2</v>
      </c>
      <c r="H82">
        <v>50</v>
      </c>
      <c r="I82">
        <v>48</v>
      </c>
      <c r="J82">
        <v>26</v>
      </c>
      <c r="K82" s="141">
        <v>32</v>
      </c>
      <c r="L82" s="141">
        <v>39</v>
      </c>
      <c r="M82" s="141">
        <v>16</v>
      </c>
    </row>
    <row r="83" spans="2:13" x14ac:dyDescent="0.3">
      <c r="B83" s="22" t="s">
        <v>212</v>
      </c>
      <c r="C83">
        <v>14</v>
      </c>
      <c r="D83">
        <v>34</v>
      </c>
      <c r="E83">
        <v>16</v>
      </c>
      <c r="F83">
        <v>15</v>
      </c>
      <c r="G83">
        <v>8</v>
      </c>
      <c r="H83">
        <v>54</v>
      </c>
      <c r="I83">
        <v>40</v>
      </c>
      <c r="J83">
        <v>19</v>
      </c>
      <c r="K83">
        <v>25</v>
      </c>
      <c r="L83">
        <v>38</v>
      </c>
    </row>
    <row r="84" spans="2:13" x14ac:dyDescent="0.3">
      <c r="B84" s="22" t="s">
        <v>213</v>
      </c>
      <c r="C84">
        <v>13</v>
      </c>
      <c r="D84">
        <v>29</v>
      </c>
      <c r="E84">
        <v>15</v>
      </c>
      <c r="F84">
        <v>15</v>
      </c>
      <c r="G84">
        <v>6</v>
      </c>
      <c r="H84">
        <v>50</v>
      </c>
      <c r="I84">
        <v>39</v>
      </c>
      <c r="J84">
        <v>13</v>
      </c>
      <c r="K84">
        <v>20</v>
      </c>
    </row>
    <row r="85" spans="2:13" x14ac:dyDescent="0.3">
      <c r="B85" s="22" t="s">
        <v>214</v>
      </c>
      <c r="D85">
        <v>28</v>
      </c>
      <c r="F85">
        <v>19</v>
      </c>
      <c r="G85">
        <v>5</v>
      </c>
      <c r="H85">
        <v>42</v>
      </c>
    </row>
    <row r="86" spans="2:13" x14ac:dyDescent="0.3">
      <c r="B86" s="22" t="s">
        <v>215</v>
      </c>
      <c r="D86">
        <v>39</v>
      </c>
      <c r="F86">
        <v>16</v>
      </c>
      <c r="G86">
        <v>6</v>
      </c>
      <c r="H86">
        <v>33</v>
      </c>
    </row>
    <row r="88" spans="2:13" x14ac:dyDescent="0.3">
      <c r="F88" t="s">
        <v>216</v>
      </c>
    </row>
  </sheetData>
  <sortState xmlns:xlrd2="http://schemas.microsoft.com/office/spreadsheetml/2017/richdata2" ref="A4:N76">
    <sortCondition ref="A4:A76"/>
    <sortCondition ref="B4:B76"/>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82E3C-5D18-4D3D-9A39-2910336BAD96}">
  <dimension ref="A1:I83"/>
  <sheetViews>
    <sheetView zoomScaleNormal="100" workbookViewId="0">
      <pane ySplit="1" topLeftCell="A2" activePane="bottomLeft" state="frozen"/>
      <selection pane="bottomLeft" activeCell="A64" sqref="A64"/>
    </sheetView>
  </sheetViews>
  <sheetFormatPr defaultColWidth="8.6640625" defaultRowHeight="14.4" x14ac:dyDescent="0.3"/>
  <cols>
    <col min="1" max="1" width="5.6640625" style="37" customWidth="1"/>
    <col min="2" max="2" width="33" customWidth="1"/>
    <col min="3" max="3" width="10.109375" customWidth="1"/>
    <col min="4" max="4" width="12.6640625" style="37" customWidth="1"/>
    <col min="5" max="5" width="11.33203125" style="37" customWidth="1"/>
    <col min="6" max="6" width="11.88671875" style="37" customWidth="1"/>
    <col min="7" max="7" width="14.6640625" style="37" customWidth="1"/>
    <col min="8" max="8" width="103.33203125" bestFit="1" customWidth="1"/>
  </cols>
  <sheetData>
    <row r="1" spans="1:8" s="38" customFormat="1" x14ac:dyDescent="0.3">
      <c r="A1" s="128" t="s">
        <v>0</v>
      </c>
      <c r="B1" s="128" t="s">
        <v>2</v>
      </c>
      <c r="C1" s="128" t="s">
        <v>217</v>
      </c>
      <c r="D1" s="128" t="s">
        <v>218</v>
      </c>
      <c r="E1" s="128" t="s">
        <v>219</v>
      </c>
      <c r="F1" s="128" t="s">
        <v>220</v>
      </c>
      <c r="G1" s="128" t="s">
        <v>221</v>
      </c>
      <c r="H1" s="128" t="s">
        <v>222</v>
      </c>
    </row>
    <row r="2" spans="1:8" x14ac:dyDescent="0.3">
      <c r="A2" s="37" t="s">
        <v>17</v>
      </c>
      <c r="B2" t="s">
        <v>184</v>
      </c>
      <c r="C2">
        <v>17</v>
      </c>
      <c r="F2" s="37" t="s">
        <v>138</v>
      </c>
      <c r="H2" t="s">
        <v>223</v>
      </c>
    </row>
    <row r="3" spans="1:8" x14ac:dyDescent="0.3">
      <c r="A3" s="37" t="s">
        <v>17</v>
      </c>
      <c r="B3" t="s">
        <v>185</v>
      </c>
      <c r="C3">
        <v>26</v>
      </c>
      <c r="D3" s="37" t="s">
        <v>138</v>
      </c>
    </row>
    <row r="4" spans="1:8" x14ac:dyDescent="0.3">
      <c r="A4" s="37" t="s">
        <v>17</v>
      </c>
      <c r="B4" t="s">
        <v>187</v>
      </c>
      <c r="C4">
        <v>5</v>
      </c>
      <c r="D4" s="37" t="s">
        <v>138</v>
      </c>
    </row>
    <row r="5" spans="1:8" x14ac:dyDescent="0.3">
      <c r="A5" s="37" t="s">
        <v>17</v>
      </c>
      <c r="B5" t="s">
        <v>188</v>
      </c>
      <c r="C5">
        <v>33</v>
      </c>
      <c r="D5" s="37" t="s">
        <v>138</v>
      </c>
    </row>
    <row r="6" spans="1:8" x14ac:dyDescent="0.3">
      <c r="A6" s="37" t="s">
        <v>17</v>
      </c>
      <c r="B6" t="s">
        <v>22</v>
      </c>
      <c r="C6">
        <v>12</v>
      </c>
      <c r="E6" s="37" t="s">
        <v>138</v>
      </c>
    </row>
    <row r="7" spans="1:8" x14ac:dyDescent="0.3">
      <c r="A7" s="37" t="s">
        <v>17</v>
      </c>
      <c r="B7" t="s">
        <v>23</v>
      </c>
      <c r="C7">
        <v>30</v>
      </c>
      <c r="E7" s="37" t="s">
        <v>138</v>
      </c>
    </row>
    <row r="8" spans="1:8" x14ac:dyDescent="0.3">
      <c r="A8" s="37" t="s">
        <v>17</v>
      </c>
      <c r="B8" t="s">
        <v>24</v>
      </c>
      <c r="C8">
        <v>8</v>
      </c>
      <c r="D8" s="37" t="s">
        <v>138</v>
      </c>
    </row>
    <row r="9" spans="1:8" x14ac:dyDescent="0.3">
      <c r="A9" s="37" t="s">
        <v>17</v>
      </c>
      <c r="B9" t="s">
        <v>25</v>
      </c>
      <c r="C9">
        <v>8</v>
      </c>
      <c r="D9" s="37" t="s">
        <v>138</v>
      </c>
    </row>
    <row r="10" spans="1:8" x14ac:dyDescent="0.3">
      <c r="A10" s="37" t="s">
        <v>17</v>
      </c>
      <c r="B10" t="s">
        <v>26</v>
      </c>
      <c r="C10">
        <v>8</v>
      </c>
      <c r="D10" s="37" t="s">
        <v>138</v>
      </c>
    </row>
    <row r="11" spans="1:8" x14ac:dyDescent="0.3">
      <c r="A11" s="37" t="s">
        <v>17</v>
      </c>
      <c r="B11" t="s">
        <v>27</v>
      </c>
      <c r="C11">
        <v>16</v>
      </c>
      <c r="D11" s="37" t="s">
        <v>138</v>
      </c>
    </row>
    <row r="12" spans="1:8" x14ac:dyDescent="0.3">
      <c r="A12" s="37" t="s">
        <v>17</v>
      </c>
      <c r="B12" t="s">
        <v>28</v>
      </c>
      <c r="C12">
        <v>14</v>
      </c>
      <c r="E12" s="37" t="s">
        <v>138</v>
      </c>
    </row>
    <row r="13" spans="1:8" x14ac:dyDescent="0.3">
      <c r="A13" s="37" t="s">
        <v>17</v>
      </c>
      <c r="B13" t="s">
        <v>29</v>
      </c>
      <c r="C13">
        <v>20</v>
      </c>
      <c r="E13" s="37" t="s">
        <v>138</v>
      </c>
    </row>
    <row r="14" spans="1:8" x14ac:dyDescent="0.3">
      <c r="A14" s="37" t="s">
        <v>17</v>
      </c>
      <c r="B14" t="s">
        <v>190</v>
      </c>
      <c r="C14">
        <v>8</v>
      </c>
      <c r="D14" s="37" t="s">
        <v>138</v>
      </c>
    </row>
    <row r="15" spans="1:8" x14ac:dyDescent="0.3">
      <c r="A15" s="37" t="s">
        <v>17</v>
      </c>
      <c r="B15" t="s">
        <v>31</v>
      </c>
      <c r="C15">
        <v>57</v>
      </c>
      <c r="E15" s="37" t="s">
        <v>138</v>
      </c>
    </row>
    <row r="16" spans="1:8" x14ac:dyDescent="0.3">
      <c r="A16" s="37" t="s">
        <v>17</v>
      </c>
      <c r="B16" t="s">
        <v>33</v>
      </c>
      <c r="C16">
        <v>9</v>
      </c>
      <c r="F16" s="37" t="s">
        <v>138</v>
      </c>
    </row>
    <row r="17" spans="1:8" x14ac:dyDescent="0.3">
      <c r="A17" s="37" t="s">
        <v>17</v>
      </c>
      <c r="B17" t="s">
        <v>32</v>
      </c>
      <c r="C17">
        <v>16</v>
      </c>
      <c r="D17" s="37" t="s">
        <v>138</v>
      </c>
    </row>
    <row r="18" spans="1:8" x14ac:dyDescent="0.3">
      <c r="A18" s="37" t="s">
        <v>17</v>
      </c>
      <c r="B18" t="s">
        <v>34</v>
      </c>
      <c r="C18">
        <v>25</v>
      </c>
      <c r="E18" s="37" t="s">
        <v>138</v>
      </c>
    </row>
    <row r="19" spans="1:8" x14ac:dyDescent="0.3">
      <c r="A19" s="37" t="s">
        <v>17</v>
      </c>
      <c r="B19" t="s">
        <v>35</v>
      </c>
      <c r="C19">
        <v>7</v>
      </c>
      <c r="D19" s="37" t="s">
        <v>138</v>
      </c>
    </row>
    <row r="20" spans="1:8" x14ac:dyDescent="0.3">
      <c r="A20" s="37" t="s">
        <v>17</v>
      </c>
      <c r="B20" t="s">
        <v>36</v>
      </c>
      <c r="C20">
        <v>13</v>
      </c>
      <c r="E20" s="37" t="s">
        <v>138</v>
      </c>
      <c r="F20" s="37" t="s">
        <v>138</v>
      </c>
    </row>
    <row r="21" spans="1:8" x14ac:dyDescent="0.3">
      <c r="A21" s="37" t="s">
        <v>17</v>
      </c>
      <c r="B21" t="s">
        <v>194</v>
      </c>
      <c r="C21">
        <v>12</v>
      </c>
      <c r="D21" s="37" t="s">
        <v>138</v>
      </c>
    </row>
    <row r="22" spans="1:8" x14ac:dyDescent="0.3">
      <c r="A22" s="37" t="s">
        <v>17</v>
      </c>
      <c r="B22" t="s">
        <v>195</v>
      </c>
      <c r="C22">
        <v>33</v>
      </c>
      <c r="E22" s="37" t="s">
        <v>138</v>
      </c>
      <c r="F22" s="37" t="s">
        <v>138</v>
      </c>
      <c r="H22" t="s">
        <v>224</v>
      </c>
    </row>
    <row r="23" spans="1:8" x14ac:dyDescent="0.3">
      <c r="A23" s="37" t="s">
        <v>17</v>
      </c>
      <c r="B23" t="s">
        <v>39</v>
      </c>
      <c r="C23">
        <v>16</v>
      </c>
      <c r="D23" s="37" t="s">
        <v>138</v>
      </c>
      <c r="E23" s="37" t="s">
        <v>138</v>
      </c>
      <c r="H23" t="s">
        <v>225</v>
      </c>
    </row>
    <row r="24" spans="1:8" x14ac:dyDescent="0.3">
      <c r="A24" s="37" t="s">
        <v>17</v>
      </c>
      <c r="B24" t="s">
        <v>40</v>
      </c>
      <c r="C24">
        <v>20</v>
      </c>
      <c r="F24" s="37" t="s">
        <v>138</v>
      </c>
    </row>
    <row r="25" spans="1:8" x14ac:dyDescent="0.3">
      <c r="A25" s="37" t="s">
        <v>41</v>
      </c>
      <c r="B25" t="s">
        <v>42</v>
      </c>
      <c r="C25">
        <v>12</v>
      </c>
      <c r="D25" s="37" t="s">
        <v>138</v>
      </c>
      <c r="E25" s="37" t="s">
        <v>138</v>
      </c>
    </row>
    <row r="26" spans="1:8" x14ac:dyDescent="0.3">
      <c r="A26" s="37" t="s">
        <v>41</v>
      </c>
      <c r="B26" t="s">
        <v>43</v>
      </c>
      <c r="C26">
        <v>18</v>
      </c>
      <c r="E26" s="37" t="s">
        <v>138</v>
      </c>
    </row>
    <row r="27" spans="1:8" x14ac:dyDescent="0.3">
      <c r="A27" s="37" t="s">
        <v>41</v>
      </c>
      <c r="B27" t="s">
        <v>44</v>
      </c>
      <c r="C27">
        <v>20</v>
      </c>
      <c r="E27" s="37" t="s">
        <v>138</v>
      </c>
      <c r="H27" t="s">
        <v>226</v>
      </c>
    </row>
    <row r="28" spans="1:8" x14ac:dyDescent="0.3">
      <c r="A28" s="37" t="s">
        <v>41</v>
      </c>
      <c r="B28" t="s">
        <v>45</v>
      </c>
      <c r="C28">
        <v>17</v>
      </c>
      <c r="E28" s="37" t="s">
        <v>138</v>
      </c>
      <c r="F28" s="37" t="s">
        <v>138</v>
      </c>
    </row>
    <row r="29" spans="1:8" x14ac:dyDescent="0.3">
      <c r="A29" s="37" t="s">
        <v>41</v>
      </c>
      <c r="B29" t="s">
        <v>46</v>
      </c>
      <c r="C29">
        <v>10</v>
      </c>
      <c r="D29" s="37" t="s">
        <v>138</v>
      </c>
    </row>
    <row r="30" spans="1:8" x14ac:dyDescent="0.3">
      <c r="A30" s="37" t="s">
        <v>41</v>
      </c>
      <c r="B30" t="s">
        <v>47</v>
      </c>
      <c r="C30">
        <v>4</v>
      </c>
      <c r="D30" s="37" t="s">
        <v>138</v>
      </c>
    </row>
    <row r="31" spans="1:8" x14ac:dyDescent="0.3">
      <c r="A31" s="37" t="s">
        <v>41</v>
      </c>
      <c r="B31" t="s">
        <v>48</v>
      </c>
      <c r="C31">
        <v>13</v>
      </c>
      <c r="G31" s="37" t="s">
        <v>138</v>
      </c>
    </row>
    <row r="32" spans="1:8" x14ac:dyDescent="0.3">
      <c r="A32" s="37" t="s">
        <v>41</v>
      </c>
      <c r="B32" t="s">
        <v>49</v>
      </c>
      <c r="C32">
        <v>20</v>
      </c>
      <c r="D32" s="37" t="s">
        <v>138</v>
      </c>
    </row>
    <row r="33" spans="1:8" x14ac:dyDescent="0.3">
      <c r="A33" s="37" t="s">
        <v>41</v>
      </c>
      <c r="B33" t="s">
        <v>50</v>
      </c>
      <c r="C33">
        <v>8</v>
      </c>
      <c r="D33" s="37" t="s">
        <v>138</v>
      </c>
    </row>
    <row r="34" spans="1:8" x14ac:dyDescent="0.3">
      <c r="A34" s="37" t="s">
        <v>41</v>
      </c>
      <c r="B34" t="s">
        <v>51</v>
      </c>
      <c r="C34">
        <v>12</v>
      </c>
      <c r="D34" s="37" t="s">
        <v>138</v>
      </c>
    </row>
    <row r="35" spans="1:8" x14ac:dyDescent="0.3">
      <c r="A35" s="37" t="s">
        <v>41</v>
      </c>
      <c r="B35" t="s">
        <v>52</v>
      </c>
      <c r="C35">
        <v>10</v>
      </c>
      <c r="D35" s="37" t="s">
        <v>138</v>
      </c>
    </row>
    <row r="36" spans="1:8" x14ac:dyDescent="0.3">
      <c r="A36" s="37" t="s">
        <v>41</v>
      </c>
      <c r="B36" t="s">
        <v>53</v>
      </c>
      <c r="C36">
        <v>11</v>
      </c>
      <c r="D36" s="37" t="s">
        <v>138</v>
      </c>
    </row>
    <row r="37" spans="1:8" x14ac:dyDescent="0.3">
      <c r="A37" s="37" t="s">
        <v>41</v>
      </c>
      <c r="B37" t="s">
        <v>54</v>
      </c>
      <c r="C37">
        <v>9</v>
      </c>
      <c r="G37" s="37" t="s">
        <v>138</v>
      </c>
    </row>
    <row r="38" spans="1:8" x14ac:dyDescent="0.3">
      <c r="A38" s="37" t="s">
        <v>41</v>
      </c>
      <c r="B38" t="s">
        <v>55</v>
      </c>
      <c r="C38">
        <v>9</v>
      </c>
      <c r="D38" s="37" t="s">
        <v>138</v>
      </c>
    </row>
    <row r="39" spans="1:8" x14ac:dyDescent="0.3">
      <c r="A39" s="37" t="s">
        <v>41</v>
      </c>
      <c r="B39" t="s">
        <v>197</v>
      </c>
      <c r="C39">
        <v>13</v>
      </c>
      <c r="D39" s="37" t="s">
        <v>138</v>
      </c>
    </row>
    <row r="40" spans="1:8" x14ac:dyDescent="0.3">
      <c r="A40" s="37" t="s">
        <v>41</v>
      </c>
      <c r="B40" t="s">
        <v>57</v>
      </c>
      <c r="C40">
        <v>4</v>
      </c>
      <c r="E40" s="37" t="s">
        <v>138</v>
      </c>
      <c r="H40" t="s">
        <v>227</v>
      </c>
    </row>
    <row r="41" spans="1:8" x14ac:dyDescent="0.3">
      <c r="A41" s="37" t="s">
        <v>41</v>
      </c>
      <c r="B41" t="s">
        <v>58</v>
      </c>
      <c r="C41">
        <v>21</v>
      </c>
      <c r="E41" s="37" t="s">
        <v>138</v>
      </c>
      <c r="F41" s="37" t="s">
        <v>138</v>
      </c>
    </row>
    <row r="42" spans="1:8" x14ac:dyDescent="0.3">
      <c r="A42" s="37" t="s">
        <v>41</v>
      </c>
      <c r="B42" t="s">
        <v>59</v>
      </c>
      <c r="C42">
        <v>11</v>
      </c>
      <c r="E42" s="37" t="s">
        <v>138</v>
      </c>
      <c r="F42" s="37" t="s">
        <v>138</v>
      </c>
      <c r="G42" s="37" t="s">
        <v>138</v>
      </c>
    </row>
    <row r="43" spans="1:8" x14ac:dyDescent="0.3">
      <c r="A43" s="37" t="s">
        <v>41</v>
      </c>
      <c r="B43" t="s">
        <v>60</v>
      </c>
      <c r="C43">
        <v>16</v>
      </c>
      <c r="E43" s="37" t="s">
        <v>138</v>
      </c>
      <c r="H43" t="s">
        <v>228</v>
      </c>
    </row>
    <row r="44" spans="1:8" x14ac:dyDescent="0.3">
      <c r="A44" s="37" t="s">
        <v>41</v>
      </c>
      <c r="B44" t="s">
        <v>61</v>
      </c>
      <c r="C44">
        <v>8</v>
      </c>
      <c r="D44" s="37" t="s">
        <v>138</v>
      </c>
      <c r="E44" s="37" t="s">
        <v>138</v>
      </c>
    </row>
    <row r="45" spans="1:8" x14ac:dyDescent="0.3">
      <c r="A45" s="37" t="s">
        <v>41</v>
      </c>
      <c r="B45" t="s">
        <v>62</v>
      </c>
      <c r="C45">
        <v>18</v>
      </c>
      <c r="D45" s="37" t="s">
        <v>138</v>
      </c>
    </row>
    <row r="46" spans="1:8" x14ac:dyDescent="0.3">
      <c r="A46" s="37" t="s">
        <v>41</v>
      </c>
      <c r="B46" t="s">
        <v>63</v>
      </c>
      <c r="C46">
        <v>13</v>
      </c>
      <c r="E46" s="37" t="s">
        <v>138</v>
      </c>
    </row>
    <row r="47" spans="1:8" x14ac:dyDescent="0.3">
      <c r="A47" s="37" t="s">
        <v>41</v>
      </c>
      <c r="B47" t="s">
        <v>64</v>
      </c>
      <c r="C47">
        <v>12</v>
      </c>
      <c r="D47" s="37" t="s">
        <v>138</v>
      </c>
    </row>
    <row r="48" spans="1:8" x14ac:dyDescent="0.3">
      <c r="A48" s="37" t="s">
        <v>229</v>
      </c>
      <c r="B48" t="s">
        <v>66</v>
      </c>
      <c r="C48">
        <v>17</v>
      </c>
      <c r="E48" s="37" t="s">
        <v>138</v>
      </c>
    </row>
    <row r="49" spans="1:8" x14ac:dyDescent="0.3">
      <c r="A49" s="37" t="s">
        <v>229</v>
      </c>
      <c r="B49" t="s">
        <v>67</v>
      </c>
      <c r="C49">
        <v>9</v>
      </c>
      <c r="D49" s="37" t="s">
        <v>138</v>
      </c>
    </row>
    <row r="50" spans="1:8" x14ac:dyDescent="0.3">
      <c r="A50" s="37" t="s">
        <v>229</v>
      </c>
      <c r="B50" t="s">
        <v>68</v>
      </c>
      <c r="C50">
        <v>9</v>
      </c>
      <c r="D50" s="37" t="s">
        <v>138</v>
      </c>
    </row>
    <row r="51" spans="1:8" x14ac:dyDescent="0.3">
      <c r="A51" s="37" t="s">
        <v>229</v>
      </c>
      <c r="B51" t="s">
        <v>200</v>
      </c>
      <c r="C51">
        <v>29</v>
      </c>
      <c r="E51" s="37" t="s">
        <v>138</v>
      </c>
    </row>
    <row r="52" spans="1:8" x14ac:dyDescent="0.3">
      <c r="A52" s="37" t="s">
        <v>229</v>
      </c>
      <c r="B52" t="s">
        <v>70</v>
      </c>
      <c r="C52">
        <v>23</v>
      </c>
      <c r="E52" s="37" t="s">
        <v>138</v>
      </c>
    </row>
    <row r="53" spans="1:8" x14ac:dyDescent="0.3">
      <c r="A53" s="37" t="s">
        <v>229</v>
      </c>
      <c r="B53" t="s">
        <v>201</v>
      </c>
      <c r="C53">
        <v>14</v>
      </c>
      <c r="E53" s="37" t="s">
        <v>138</v>
      </c>
      <c r="G53" s="37" t="s">
        <v>230</v>
      </c>
    </row>
    <row r="54" spans="1:8" x14ac:dyDescent="0.3">
      <c r="A54" s="37" t="s">
        <v>229</v>
      </c>
      <c r="B54" t="s">
        <v>72</v>
      </c>
      <c r="C54">
        <v>13</v>
      </c>
      <c r="E54" s="37" t="s">
        <v>138</v>
      </c>
      <c r="G54" s="37" t="s">
        <v>230</v>
      </c>
    </row>
    <row r="55" spans="1:8" x14ac:dyDescent="0.3">
      <c r="A55" s="37" t="s">
        <v>229</v>
      </c>
      <c r="B55" t="s">
        <v>73</v>
      </c>
      <c r="C55">
        <v>6</v>
      </c>
      <c r="E55" s="37" t="s">
        <v>138</v>
      </c>
    </row>
    <row r="56" spans="1:8" x14ac:dyDescent="0.3">
      <c r="A56" s="37" t="s">
        <v>229</v>
      </c>
      <c r="B56" t="s">
        <v>74</v>
      </c>
      <c r="C56">
        <v>13</v>
      </c>
      <c r="E56" s="37" t="s">
        <v>138</v>
      </c>
      <c r="G56" s="37" t="s">
        <v>138</v>
      </c>
    </row>
    <row r="57" spans="1:8" x14ac:dyDescent="0.3">
      <c r="A57" s="37" t="s">
        <v>229</v>
      </c>
      <c r="B57" t="s">
        <v>75</v>
      </c>
      <c r="C57">
        <v>11</v>
      </c>
      <c r="D57" s="37" t="s">
        <v>138</v>
      </c>
    </row>
    <row r="58" spans="1:8" x14ac:dyDescent="0.3">
      <c r="A58" s="37" t="s">
        <v>229</v>
      </c>
      <c r="B58" t="s">
        <v>76</v>
      </c>
      <c r="C58">
        <v>31</v>
      </c>
      <c r="E58" s="37" t="s">
        <v>138</v>
      </c>
      <c r="G58" s="37" t="s">
        <v>138</v>
      </c>
    </row>
    <row r="59" spans="1:8" x14ac:dyDescent="0.3">
      <c r="A59" s="37" t="s">
        <v>229</v>
      </c>
      <c r="B59" t="s">
        <v>77</v>
      </c>
      <c r="C59">
        <v>23</v>
      </c>
      <c r="E59" s="37" t="s">
        <v>138</v>
      </c>
      <c r="H59" t="s">
        <v>231</v>
      </c>
    </row>
    <row r="60" spans="1:8" x14ac:dyDescent="0.3">
      <c r="A60" s="37" t="s">
        <v>229</v>
      </c>
      <c r="B60" t="s">
        <v>203</v>
      </c>
      <c r="C60">
        <v>11</v>
      </c>
      <c r="D60" s="37" t="s">
        <v>138</v>
      </c>
    </row>
    <row r="61" spans="1:8" x14ac:dyDescent="0.3">
      <c r="A61" s="37" t="s">
        <v>229</v>
      </c>
      <c r="B61" t="s">
        <v>204</v>
      </c>
      <c r="C61">
        <v>19</v>
      </c>
      <c r="F61" s="37" t="s">
        <v>138</v>
      </c>
      <c r="H61" t="s">
        <v>232</v>
      </c>
    </row>
    <row r="62" spans="1:8" x14ac:dyDescent="0.3">
      <c r="A62" s="37" t="s">
        <v>229</v>
      </c>
      <c r="B62" t="s">
        <v>205</v>
      </c>
      <c r="C62">
        <v>7</v>
      </c>
      <c r="D62" s="37" t="s">
        <v>138</v>
      </c>
      <c r="H62" t="s">
        <v>233</v>
      </c>
    </row>
    <row r="63" spans="1:8" x14ac:dyDescent="0.3">
      <c r="A63" s="37" t="s">
        <v>229</v>
      </c>
      <c r="B63" t="s">
        <v>81</v>
      </c>
      <c r="C63">
        <v>10</v>
      </c>
      <c r="E63" s="37" t="s">
        <v>138</v>
      </c>
      <c r="F63" s="37" t="s">
        <v>138</v>
      </c>
    </row>
    <row r="64" spans="1:8" x14ac:dyDescent="0.3">
      <c r="A64" s="37" t="s">
        <v>229</v>
      </c>
      <c r="B64" t="s">
        <v>82</v>
      </c>
      <c r="C64">
        <v>14</v>
      </c>
      <c r="D64" s="37" t="s">
        <v>138</v>
      </c>
    </row>
    <row r="65" spans="1:9" x14ac:dyDescent="0.3">
      <c r="A65" s="37" t="s">
        <v>229</v>
      </c>
      <c r="B65" t="s">
        <v>83</v>
      </c>
      <c r="C65">
        <v>13</v>
      </c>
      <c r="E65" s="37" t="s">
        <v>138</v>
      </c>
      <c r="F65" s="37" t="s">
        <v>138</v>
      </c>
    </row>
    <row r="66" spans="1:9" x14ac:dyDescent="0.3">
      <c r="A66" s="37" t="s">
        <v>229</v>
      </c>
      <c r="B66" t="s">
        <v>84</v>
      </c>
      <c r="C66">
        <v>10</v>
      </c>
      <c r="D66" s="37" t="s">
        <v>138</v>
      </c>
    </row>
    <row r="67" spans="1:9" x14ac:dyDescent="0.3">
      <c r="A67" s="37" t="s">
        <v>229</v>
      </c>
      <c r="B67" t="s">
        <v>85</v>
      </c>
      <c r="C67">
        <v>25</v>
      </c>
      <c r="D67" s="37" t="s">
        <v>138</v>
      </c>
    </row>
    <row r="68" spans="1:9" x14ac:dyDescent="0.3">
      <c r="A68" s="37" t="s">
        <v>229</v>
      </c>
      <c r="B68" t="s">
        <v>206</v>
      </c>
      <c r="C68">
        <v>3</v>
      </c>
      <c r="D68" s="37" t="s">
        <v>138</v>
      </c>
    </row>
    <row r="69" spans="1:9" x14ac:dyDescent="0.3">
      <c r="A69" s="37" t="s">
        <v>229</v>
      </c>
      <c r="B69" t="s">
        <v>87</v>
      </c>
      <c r="C69">
        <v>3</v>
      </c>
      <c r="D69" s="37" t="s">
        <v>138</v>
      </c>
      <c r="E69" s="37" t="s">
        <v>138</v>
      </c>
    </row>
    <row r="70" spans="1:9" x14ac:dyDescent="0.3">
      <c r="A70" s="37" t="s">
        <v>229</v>
      </c>
      <c r="B70" t="s">
        <v>88</v>
      </c>
      <c r="C70">
        <v>35</v>
      </c>
      <c r="E70" s="37" t="s">
        <v>138</v>
      </c>
    </row>
    <row r="71" spans="1:9" s="6" customFormat="1" x14ac:dyDescent="0.3">
      <c r="A71" s="37" t="s">
        <v>229</v>
      </c>
      <c r="B71" t="s">
        <v>207</v>
      </c>
      <c r="C71">
        <v>7</v>
      </c>
      <c r="D71" s="37" t="s">
        <v>138</v>
      </c>
      <c r="E71" s="37"/>
      <c r="F71" s="37"/>
      <c r="G71" s="37"/>
      <c r="H71"/>
      <c r="I71"/>
    </row>
    <row r="72" spans="1:9" s="6" customFormat="1" x14ac:dyDescent="0.3">
      <c r="A72" s="37" t="s">
        <v>229</v>
      </c>
      <c r="B72" t="s">
        <v>208</v>
      </c>
      <c r="C72">
        <v>26</v>
      </c>
      <c r="D72" s="37" t="s">
        <v>138</v>
      </c>
      <c r="E72" s="37"/>
      <c r="F72" s="37"/>
      <c r="G72" s="37"/>
      <c r="H72"/>
      <c r="I72"/>
    </row>
    <row r="73" spans="1:9" s="6" customFormat="1" x14ac:dyDescent="0.3">
      <c r="A73" s="37" t="s">
        <v>229</v>
      </c>
      <c r="B73" t="s">
        <v>91</v>
      </c>
      <c r="C73">
        <v>14</v>
      </c>
      <c r="D73" s="37"/>
      <c r="E73" s="37" t="s">
        <v>138</v>
      </c>
      <c r="F73" s="37"/>
      <c r="G73" s="37"/>
      <c r="H73"/>
      <c r="I73"/>
    </row>
    <row r="74" spans="1:9" s="6" customFormat="1" x14ac:dyDescent="0.3">
      <c r="A74"/>
      <c r="B74"/>
      <c r="C74"/>
      <c r="D74" s="37"/>
      <c r="E74" s="37"/>
      <c r="F74" s="37"/>
      <c r="G74" s="37"/>
      <c r="H74"/>
    </row>
    <row r="76" spans="1:9" x14ac:dyDescent="0.3">
      <c r="A76" s="38"/>
      <c r="B76" s="77" t="s">
        <v>234</v>
      </c>
      <c r="C76" s="77"/>
      <c r="D76" s="142">
        <f>COUNTIF(D2:D73, "x")</f>
        <v>37</v>
      </c>
      <c r="E76" s="142">
        <f t="shared" ref="E76:F76" si="0">COUNTIF(E2:E73, "x")</f>
        <v>33</v>
      </c>
      <c r="F76" s="142">
        <f t="shared" si="0"/>
        <v>11</v>
      </c>
      <c r="G76" s="142">
        <v>7</v>
      </c>
      <c r="H76" s="6"/>
    </row>
    <row r="77" spans="1:9" x14ac:dyDescent="0.3">
      <c r="A77" s="38"/>
      <c r="B77" s="6"/>
      <c r="C77" s="6"/>
      <c r="D77" s="38"/>
      <c r="E77" s="38"/>
      <c r="F77" s="38"/>
      <c r="G77" s="38"/>
      <c r="H77" s="6"/>
    </row>
    <row r="78" spans="1:9" x14ac:dyDescent="0.3">
      <c r="B78" s="38" t="s">
        <v>210</v>
      </c>
      <c r="C78" s="38"/>
    </row>
    <row r="79" spans="1:9" x14ac:dyDescent="0.3">
      <c r="B79" s="143" t="s">
        <v>235</v>
      </c>
      <c r="C79" s="143"/>
      <c r="D79" s="144">
        <v>31</v>
      </c>
      <c r="E79" s="144">
        <v>31</v>
      </c>
      <c r="F79" s="144">
        <v>9</v>
      </c>
      <c r="G79" s="144">
        <v>9</v>
      </c>
    </row>
    <row r="80" spans="1:9" x14ac:dyDescent="0.3">
      <c r="B80" s="6" t="s">
        <v>236</v>
      </c>
      <c r="C80" s="6"/>
      <c r="D80" s="38">
        <v>34</v>
      </c>
      <c r="E80" s="38">
        <v>29</v>
      </c>
      <c r="F80" s="38">
        <v>9</v>
      </c>
      <c r="G80" s="38">
        <v>11</v>
      </c>
    </row>
    <row r="81" spans="2:7" x14ac:dyDescent="0.3">
      <c r="B81" s="127" t="s">
        <v>237</v>
      </c>
      <c r="C81" s="127"/>
      <c r="D81" s="37">
        <v>34</v>
      </c>
      <c r="E81" s="37">
        <v>27</v>
      </c>
      <c r="F81" s="37">
        <v>10</v>
      </c>
      <c r="G81" s="37">
        <v>8</v>
      </c>
    </row>
    <row r="82" spans="2:7" x14ac:dyDescent="0.3">
      <c r="B82" s="6" t="s">
        <v>238</v>
      </c>
      <c r="C82" s="6"/>
      <c r="D82" s="37">
        <v>52</v>
      </c>
      <c r="E82" s="37">
        <v>22</v>
      </c>
      <c r="F82" s="37">
        <v>7</v>
      </c>
      <c r="G82" s="37">
        <v>9</v>
      </c>
    </row>
    <row r="83" spans="2:7" x14ac:dyDescent="0.3">
      <c r="B83" s="6" t="s">
        <v>239</v>
      </c>
      <c r="C83" s="6"/>
      <c r="D83" s="37">
        <v>40</v>
      </c>
      <c r="E83" s="37">
        <v>25</v>
      </c>
      <c r="F83" s="37">
        <v>11</v>
      </c>
      <c r="G83" s="37">
        <v>8</v>
      </c>
    </row>
  </sheetData>
  <autoFilter ref="A1:H76" xr:uid="{8CB82E3C-5D18-4D3D-9A39-2910336BAD96}"/>
  <sortState xmlns:xlrd2="http://schemas.microsoft.com/office/spreadsheetml/2017/richdata2" ref="A2:H74">
    <sortCondition ref="A2:A74"/>
    <sortCondition ref="B2:B74"/>
  </sortState>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B4CBC-4BE2-4F49-938F-262D9F5D296A}">
  <dimension ref="A1:D73"/>
  <sheetViews>
    <sheetView workbookViewId="0">
      <pane ySplit="1" topLeftCell="A11" activePane="bottomLeft" state="frozen"/>
      <selection pane="bottomLeft" activeCell="G21" sqref="G21"/>
    </sheetView>
  </sheetViews>
  <sheetFormatPr defaultColWidth="8.6640625" defaultRowHeight="14.4" x14ac:dyDescent="0.3"/>
  <cols>
    <col min="1" max="1" width="4.88671875" customWidth="1"/>
    <col min="2" max="2" width="33" bestFit="1" customWidth="1"/>
    <col min="3" max="3" width="15.33203125" style="18" customWidth="1"/>
    <col min="4" max="4" width="15.109375" bestFit="1" customWidth="1"/>
  </cols>
  <sheetData>
    <row r="1" spans="1:4" x14ac:dyDescent="0.3">
      <c r="A1" s="11" t="s">
        <v>0</v>
      </c>
      <c r="B1" s="11" t="s">
        <v>2</v>
      </c>
      <c r="C1" s="17" t="s">
        <v>240</v>
      </c>
      <c r="D1" s="11" t="s">
        <v>241</v>
      </c>
    </row>
    <row r="2" spans="1:4" x14ac:dyDescent="0.3">
      <c r="A2" s="37" t="s">
        <v>17</v>
      </c>
      <c r="B2" t="s">
        <v>35</v>
      </c>
      <c r="C2" t="s">
        <v>242</v>
      </c>
      <c r="D2" t="s">
        <v>243</v>
      </c>
    </row>
    <row r="3" spans="1:4" x14ac:dyDescent="0.3">
      <c r="A3" s="37" t="s">
        <v>41</v>
      </c>
      <c r="B3" t="s">
        <v>53</v>
      </c>
      <c r="C3" t="s">
        <v>242</v>
      </c>
      <c r="D3" t="s">
        <v>243</v>
      </c>
    </row>
    <row r="4" spans="1:4" x14ac:dyDescent="0.3">
      <c r="A4" s="37" t="s">
        <v>41</v>
      </c>
      <c r="B4" t="s">
        <v>57</v>
      </c>
      <c r="C4" t="s">
        <v>242</v>
      </c>
      <c r="D4" t="s">
        <v>243</v>
      </c>
    </row>
    <row r="5" spans="1:4" x14ac:dyDescent="0.3">
      <c r="A5" s="37" t="s">
        <v>229</v>
      </c>
      <c r="B5" t="s">
        <v>68</v>
      </c>
      <c r="C5" t="s">
        <v>242</v>
      </c>
      <c r="D5" t="s">
        <v>244</v>
      </c>
    </row>
    <row r="6" spans="1:4" x14ac:dyDescent="0.3">
      <c r="A6" s="37" t="s">
        <v>229</v>
      </c>
      <c r="B6" t="s">
        <v>77</v>
      </c>
      <c r="C6" t="s">
        <v>242</v>
      </c>
      <c r="D6" t="s">
        <v>243</v>
      </c>
    </row>
    <row r="7" spans="1:4" x14ac:dyDescent="0.3">
      <c r="A7" s="37" t="s">
        <v>17</v>
      </c>
      <c r="B7" t="s">
        <v>185</v>
      </c>
      <c r="C7" t="s">
        <v>245</v>
      </c>
      <c r="D7" t="s">
        <v>243</v>
      </c>
    </row>
    <row r="8" spans="1:4" x14ac:dyDescent="0.3">
      <c r="A8" s="37" t="s">
        <v>17</v>
      </c>
      <c r="B8" t="s">
        <v>26</v>
      </c>
      <c r="C8" t="s">
        <v>245</v>
      </c>
      <c r="D8" t="s">
        <v>246</v>
      </c>
    </row>
    <row r="9" spans="1:4" x14ac:dyDescent="0.3">
      <c r="A9" s="37" t="s">
        <v>17</v>
      </c>
      <c r="B9" t="s">
        <v>34</v>
      </c>
      <c r="C9" t="s">
        <v>245</v>
      </c>
      <c r="D9" t="s">
        <v>243</v>
      </c>
    </row>
    <row r="10" spans="1:4" x14ac:dyDescent="0.3">
      <c r="A10" s="37" t="s">
        <v>17</v>
      </c>
      <c r="B10" t="s">
        <v>194</v>
      </c>
      <c r="C10" t="s">
        <v>245</v>
      </c>
      <c r="D10" t="s">
        <v>246</v>
      </c>
    </row>
    <row r="11" spans="1:4" x14ac:dyDescent="0.3">
      <c r="A11" s="37" t="s">
        <v>41</v>
      </c>
      <c r="B11" t="s">
        <v>42</v>
      </c>
      <c r="C11" t="s">
        <v>245</v>
      </c>
      <c r="D11" t="s">
        <v>243</v>
      </c>
    </row>
    <row r="12" spans="1:4" x14ac:dyDescent="0.3">
      <c r="A12" s="37" t="s">
        <v>41</v>
      </c>
      <c r="B12" t="s">
        <v>48</v>
      </c>
      <c r="C12" t="s">
        <v>245</v>
      </c>
      <c r="D12" t="s">
        <v>246</v>
      </c>
    </row>
    <row r="13" spans="1:4" x14ac:dyDescent="0.3">
      <c r="A13" s="37" t="s">
        <v>41</v>
      </c>
      <c r="B13" t="s">
        <v>50</v>
      </c>
      <c r="C13" t="s">
        <v>245</v>
      </c>
      <c r="D13" t="s">
        <v>243</v>
      </c>
    </row>
    <row r="14" spans="1:4" x14ac:dyDescent="0.3">
      <c r="A14" s="37" t="s">
        <v>41</v>
      </c>
      <c r="B14" t="s">
        <v>51</v>
      </c>
      <c r="C14" t="s">
        <v>245</v>
      </c>
      <c r="D14" t="s">
        <v>243</v>
      </c>
    </row>
    <row r="15" spans="1:4" x14ac:dyDescent="0.3">
      <c r="A15" s="37" t="s">
        <v>41</v>
      </c>
      <c r="B15" t="s">
        <v>52</v>
      </c>
      <c r="C15" t="s">
        <v>245</v>
      </c>
      <c r="D15" t="s">
        <v>244</v>
      </c>
    </row>
    <row r="16" spans="1:4" x14ac:dyDescent="0.3">
      <c r="A16" s="37" t="s">
        <v>41</v>
      </c>
      <c r="B16" t="s">
        <v>54</v>
      </c>
      <c r="C16" t="s">
        <v>245</v>
      </c>
      <c r="D16" t="s">
        <v>244</v>
      </c>
    </row>
    <row r="17" spans="1:4" x14ac:dyDescent="0.3">
      <c r="A17" s="37" t="s">
        <v>41</v>
      </c>
      <c r="B17" t="s">
        <v>55</v>
      </c>
      <c r="C17" t="s">
        <v>245</v>
      </c>
      <c r="D17" t="s">
        <v>243</v>
      </c>
    </row>
    <row r="18" spans="1:4" x14ac:dyDescent="0.3">
      <c r="A18" s="37" t="s">
        <v>41</v>
      </c>
      <c r="B18" t="s">
        <v>197</v>
      </c>
      <c r="C18" t="s">
        <v>245</v>
      </c>
      <c r="D18" t="s">
        <v>247</v>
      </c>
    </row>
    <row r="19" spans="1:4" x14ac:dyDescent="0.3">
      <c r="A19" s="37" t="s">
        <v>41</v>
      </c>
      <c r="B19" t="s">
        <v>58</v>
      </c>
      <c r="C19" t="s">
        <v>245</v>
      </c>
      <c r="D19" t="s">
        <v>243</v>
      </c>
    </row>
    <row r="20" spans="1:4" x14ac:dyDescent="0.3">
      <c r="A20" s="37" t="s">
        <v>41</v>
      </c>
      <c r="B20" t="s">
        <v>63</v>
      </c>
      <c r="C20" t="s">
        <v>245</v>
      </c>
      <c r="D20" t="s">
        <v>243</v>
      </c>
    </row>
    <row r="21" spans="1:4" x14ac:dyDescent="0.3">
      <c r="A21" s="37" t="s">
        <v>41</v>
      </c>
      <c r="B21" t="s">
        <v>64</v>
      </c>
      <c r="C21" t="s">
        <v>245</v>
      </c>
      <c r="D21" t="s">
        <v>243</v>
      </c>
    </row>
    <row r="22" spans="1:4" x14ac:dyDescent="0.3">
      <c r="A22" s="37" t="s">
        <v>229</v>
      </c>
      <c r="B22" t="s">
        <v>200</v>
      </c>
      <c r="C22" t="s">
        <v>245</v>
      </c>
      <c r="D22" t="s">
        <v>243</v>
      </c>
    </row>
    <row r="23" spans="1:4" x14ac:dyDescent="0.3">
      <c r="A23" s="37" t="s">
        <v>229</v>
      </c>
      <c r="B23" t="s">
        <v>70</v>
      </c>
      <c r="C23" t="s">
        <v>245</v>
      </c>
      <c r="D23" t="s">
        <v>243</v>
      </c>
    </row>
    <row r="24" spans="1:4" x14ac:dyDescent="0.3">
      <c r="A24" s="37" t="s">
        <v>229</v>
      </c>
      <c r="B24" t="s">
        <v>73</v>
      </c>
      <c r="C24" t="s">
        <v>245</v>
      </c>
      <c r="D24" t="s">
        <v>244</v>
      </c>
    </row>
    <row r="25" spans="1:4" x14ac:dyDescent="0.3">
      <c r="A25" s="37" t="s">
        <v>229</v>
      </c>
      <c r="B25" t="s">
        <v>82</v>
      </c>
      <c r="C25" t="s">
        <v>245</v>
      </c>
      <c r="D25" t="s">
        <v>248</v>
      </c>
    </row>
    <row r="26" spans="1:4" x14ac:dyDescent="0.3">
      <c r="A26" s="37" t="s">
        <v>229</v>
      </c>
      <c r="B26" t="s">
        <v>83</v>
      </c>
      <c r="C26" t="s">
        <v>245</v>
      </c>
      <c r="D26" t="s">
        <v>246</v>
      </c>
    </row>
    <row r="27" spans="1:4" x14ac:dyDescent="0.3">
      <c r="A27" s="37" t="s">
        <v>229</v>
      </c>
      <c r="B27" t="s">
        <v>85</v>
      </c>
      <c r="C27" t="s">
        <v>245</v>
      </c>
      <c r="D27" t="s">
        <v>243</v>
      </c>
    </row>
    <row r="28" spans="1:4" x14ac:dyDescent="0.3">
      <c r="A28" s="37" t="s">
        <v>229</v>
      </c>
      <c r="B28" t="s">
        <v>206</v>
      </c>
      <c r="C28" t="s">
        <v>245</v>
      </c>
      <c r="D28" t="s">
        <v>246</v>
      </c>
    </row>
    <row r="29" spans="1:4" x14ac:dyDescent="0.3">
      <c r="A29" s="37" t="s">
        <v>17</v>
      </c>
      <c r="B29" t="s">
        <v>184</v>
      </c>
      <c r="C29" t="s">
        <v>249</v>
      </c>
      <c r="D29" t="s">
        <v>243</v>
      </c>
    </row>
    <row r="30" spans="1:4" x14ac:dyDescent="0.3">
      <c r="A30" s="37" t="s">
        <v>17</v>
      </c>
      <c r="B30" t="s">
        <v>188</v>
      </c>
      <c r="C30" t="s">
        <v>249</v>
      </c>
      <c r="D30" t="s">
        <v>246</v>
      </c>
    </row>
    <row r="31" spans="1:4" x14ac:dyDescent="0.3">
      <c r="A31" s="37" t="s">
        <v>17</v>
      </c>
      <c r="B31" t="s">
        <v>22</v>
      </c>
      <c r="C31" t="s">
        <v>249</v>
      </c>
      <c r="D31" t="s">
        <v>244</v>
      </c>
    </row>
    <row r="32" spans="1:4" x14ac:dyDescent="0.3">
      <c r="A32" s="37" t="s">
        <v>17</v>
      </c>
      <c r="B32" t="s">
        <v>24</v>
      </c>
      <c r="C32" t="s">
        <v>249</v>
      </c>
      <c r="D32" t="s">
        <v>246</v>
      </c>
    </row>
    <row r="33" spans="1:4" x14ac:dyDescent="0.3">
      <c r="A33" s="37" t="s">
        <v>17</v>
      </c>
      <c r="B33" t="s">
        <v>25</v>
      </c>
      <c r="C33" t="s">
        <v>249</v>
      </c>
      <c r="D33" t="s">
        <v>244</v>
      </c>
    </row>
    <row r="34" spans="1:4" x14ac:dyDescent="0.3">
      <c r="A34" s="37" t="s">
        <v>17</v>
      </c>
      <c r="B34" t="s">
        <v>27</v>
      </c>
      <c r="C34" t="s">
        <v>249</v>
      </c>
      <c r="D34" t="s">
        <v>244</v>
      </c>
    </row>
    <row r="35" spans="1:4" x14ac:dyDescent="0.3">
      <c r="A35" s="37" t="s">
        <v>17</v>
      </c>
      <c r="B35" t="s">
        <v>28</v>
      </c>
      <c r="C35" t="s">
        <v>249</v>
      </c>
      <c r="D35" t="s">
        <v>247</v>
      </c>
    </row>
    <row r="36" spans="1:4" x14ac:dyDescent="0.3">
      <c r="A36" s="37" t="s">
        <v>17</v>
      </c>
      <c r="B36" t="s">
        <v>29</v>
      </c>
      <c r="C36" t="s">
        <v>249</v>
      </c>
      <c r="D36" t="s">
        <v>243</v>
      </c>
    </row>
    <row r="37" spans="1:4" x14ac:dyDescent="0.3">
      <c r="A37" s="37" t="s">
        <v>17</v>
      </c>
      <c r="B37" t="s">
        <v>31</v>
      </c>
      <c r="C37" t="s">
        <v>249</v>
      </c>
      <c r="D37" t="s">
        <v>243</v>
      </c>
    </row>
    <row r="38" spans="1:4" x14ac:dyDescent="0.3">
      <c r="A38" s="37" t="s">
        <v>17</v>
      </c>
      <c r="B38" t="s">
        <v>192</v>
      </c>
      <c r="C38" t="s">
        <v>249</v>
      </c>
      <c r="D38" t="s">
        <v>244</v>
      </c>
    </row>
    <row r="39" spans="1:4" x14ac:dyDescent="0.3">
      <c r="A39" s="37" t="s">
        <v>17</v>
      </c>
      <c r="B39" t="s">
        <v>193</v>
      </c>
      <c r="C39" t="s">
        <v>249</v>
      </c>
      <c r="D39" t="s">
        <v>244</v>
      </c>
    </row>
    <row r="40" spans="1:4" x14ac:dyDescent="0.3">
      <c r="A40" s="37" t="s">
        <v>17</v>
      </c>
      <c r="B40" t="s">
        <v>36</v>
      </c>
      <c r="C40" t="s">
        <v>249</v>
      </c>
      <c r="D40" t="s">
        <v>244</v>
      </c>
    </row>
    <row r="41" spans="1:4" x14ac:dyDescent="0.3">
      <c r="A41" s="37" t="s">
        <v>17</v>
      </c>
      <c r="B41" t="s">
        <v>195</v>
      </c>
      <c r="C41" t="s">
        <v>249</v>
      </c>
      <c r="D41" t="s">
        <v>243</v>
      </c>
    </row>
    <row r="42" spans="1:4" x14ac:dyDescent="0.3">
      <c r="A42" s="37" t="s">
        <v>17</v>
      </c>
      <c r="B42" t="s">
        <v>39</v>
      </c>
      <c r="C42" t="s">
        <v>249</v>
      </c>
      <c r="D42" t="s">
        <v>243</v>
      </c>
    </row>
    <row r="43" spans="1:4" x14ac:dyDescent="0.3">
      <c r="A43" s="37" t="s">
        <v>17</v>
      </c>
      <c r="B43" t="s">
        <v>40</v>
      </c>
      <c r="C43" t="s">
        <v>249</v>
      </c>
      <c r="D43" t="s">
        <v>246</v>
      </c>
    </row>
    <row r="44" spans="1:4" x14ac:dyDescent="0.3">
      <c r="A44" s="37" t="s">
        <v>41</v>
      </c>
      <c r="B44" t="s">
        <v>43</v>
      </c>
      <c r="C44" t="s">
        <v>249</v>
      </c>
      <c r="D44" t="s">
        <v>243</v>
      </c>
    </row>
    <row r="45" spans="1:4" x14ac:dyDescent="0.3">
      <c r="A45" s="37" t="s">
        <v>41</v>
      </c>
      <c r="B45" t="s">
        <v>44</v>
      </c>
      <c r="C45" t="s">
        <v>249</v>
      </c>
      <c r="D45" t="s">
        <v>243</v>
      </c>
    </row>
    <row r="46" spans="1:4" x14ac:dyDescent="0.3">
      <c r="A46" s="37" t="s">
        <v>41</v>
      </c>
      <c r="B46" t="s">
        <v>47</v>
      </c>
      <c r="C46" t="s">
        <v>249</v>
      </c>
      <c r="D46" t="s">
        <v>246</v>
      </c>
    </row>
    <row r="47" spans="1:4" x14ac:dyDescent="0.3">
      <c r="A47" s="37" t="s">
        <v>41</v>
      </c>
      <c r="B47" t="s">
        <v>49</v>
      </c>
      <c r="C47" t="s">
        <v>249</v>
      </c>
      <c r="D47" t="s">
        <v>244</v>
      </c>
    </row>
    <row r="48" spans="1:4" x14ac:dyDescent="0.3">
      <c r="A48" s="37" t="s">
        <v>41</v>
      </c>
      <c r="B48" t="s">
        <v>60</v>
      </c>
      <c r="C48" t="s">
        <v>249</v>
      </c>
      <c r="D48" t="s">
        <v>247</v>
      </c>
    </row>
    <row r="49" spans="1:4" x14ac:dyDescent="0.3">
      <c r="A49" s="37" t="s">
        <v>41</v>
      </c>
      <c r="B49" t="s">
        <v>62</v>
      </c>
      <c r="C49" t="s">
        <v>249</v>
      </c>
      <c r="D49" t="s">
        <v>244</v>
      </c>
    </row>
    <row r="50" spans="1:4" x14ac:dyDescent="0.3">
      <c r="A50" s="37" t="s">
        <v>229</v>
      </c>
      <c r="B50" t="s">
        <v>74</v>
      </c>
      <c r="C50" t="s">
        <v>249</v>
      </c>
      <c r="D50" t="s">
        <v>246</v>
      </c>
    </row>
    <row r="51" spans="1:4" x14ac:dyDescent="0.3">
      <c r="A51" s="37" t="s">
        <v>229</v>
      </c>
      <c r="B51" t="s">
        <v>204</v>
      </c>
      <c r="C51" t="s">
        <v>249</v>
      </c>
      <c r="D51" t="s">
        <v>243</v>
      </c>
    </row>
    <row r="52" spans="1:4" x14ac:dyDescent="0.3">
      <c r="A52" s="37" t="s">
        <v>229</v>
      </c>
      <c r="B52" t="s">
        <v>205</v>
      </c>
      <c r="C52" t="s">
        <v>249</v>
      </c>
      <c r="D52" t="s">
        <v>246</v>
      </c>
    </row>
    <row r="53" spans="1:4" x14ac:dyDescent="0.3">
      <c r="A53" s="37" t="s">
        <v>229</v>
      </c>
      <c r="B53" t="s">
        <v>81</v>
      </c>
      <c r="C53" t="s">
        <v>249</v>
      </c>
      <c r="D53" t="s">
        <v>244</v>
      </c>
    </row>
    <row r="54" spans="1:4" x14ac:dyDescent="0.3">
      <c r="A54" s="37" t="s">
        <v>229</v>
      </c>
      <c r="B54" t="s">
        <v>84</v>
      </c>
      <c r="C54" t="s">
        <v>249</v>
      </c>
      <c r="D54" t="s">
        <v>243</v>
      </c>
    </row>
    <row r="55" spans="1:4" x14ac:dyDescent="0.3">
      <c r="A55" s="37" t="s">
        <v>229</v>
      </c>
      <c r="B55" t="s">
        <v>87</v>
      </c>
      <c r="C55" t="s">
        <v>249</v>
      </c>
      <c r="D55" t="s">
        <v>244</v>
      </c>
    </row>
    <row r="56" spans="1:4" x14ac:dyDescent="0.3">
      <c r="A56" s="37" t="s">
        <v>229</v>
      </c>
      <c r="B56" t="s">
        <v>91</v>
      </c>
      <c r="C56" t="s">
        <v>249</v>
      </c>
      <c r="D56" t="s">
        <v>246</v>
      </c>
    </row>
    <row r="57" spans="1:4" x14ac:dyDescent="0.3">
      <c r="A57" s="37" t="s">
        <v>17</v>
      </c>
      <c r="B57" t="s">
        <v>187</v>
      </c>
      <c r="C57" t="s">
        <v>250</v>
      </c>
      <c r="D57" t="s">
        <v>246</v>
      </c>
    </row>
    <row r="58" spans="1:4" x14ac:dyDescent="0.3">
      <c r="A58" s="37" t="s">
        <v>41</v>
      </c>
      <c r="B58" t="s">
        <v>45</v>
      </c>
      <c r="C58" t="s">
        <v>250</v>
      </c>
      <c r="D58" t="s">
        <v>244</v>
      </c>
    </row>
    <row r="59" spans="1:4" x14ac:dyDescent="0.3">
      <c r="A59" s="37" t="s">
        <v>41</v>
      </c>
      <c r="B59" t="s">
        <v>196</v>
      </c>
      <c r="C59" t="s">
        <v>250</v>
      </c>
      <c r="D59" t="s">
        <v>244</v>
      </c>
    </row>
    <row r="60" spans="1:4" x14ac:dyDescent="0.3">
      <c r="A60" s="37" t="s">
        <v>41</v>
      </c>
      <c r="B60" t="s">
        <v>59</v>
      </c>
      <c r="C60" t="s">
        <v>250</v>
      </c>
      <c r="D60" t="s">
        <v>244</v>
      </c>
    </row>
    <row r="61" spans="1:4" x14ac:dyDescent="0.3">
      <c r="A61" s="37" t="s">
        <v>229</v>
      </c>
      <c r="B61" t="s">
        <v>75</v>
      </c>
      <c r="C61" t="s">
        <v>250</v>
      </c>
      <c r="D61" t="s">
        <v>244</v>
      </c>
    </row>
    <row r="62" spans="1:4" x14ac:dyDescent="0.3">
      <c r="A62" s="37" t="s">
        <v>229</v>
      </c>
      <c r="B62" t="s">
        <v>76</v>
      </c>
      <c r="C62" t="s">
        <v>250</v>
      </c>
      <c r="D62" t="s">
        <v>244</v>
      </c>
    </row>
    <row r="63" spans="1:4" x14ac:dyDescent="0.3">
      <c r="A63" s="37" t="s">
        <v>229</v>
      </c>
      <c r="B63" t="s">
        <v>208</v>
      </c>
      <c r="C63" t="s">
        <v>250</v>
      </c>
      <c r="D63" t="s">
        <v>243</v>
      </c>
    </row>
    <row r="64" spans="1:4" x14ac:dyDescent="0.3">
      <c r="A64" s="37" t="s">
        <v>229</v>
      </c>
      <c r="B64" t="s">
        <v>67</v>
      </c>
      <c r="C64" t="s">
        <v>248</v>
      </c>
      <c r="D64" t="s">
        <v>244</v>
      </c>
    </row>
    <row r="65" spans="1:4" x14ac:dyDescent="0.3">
      <c r="A65" s="37" t="s">
        <v>17</v>
      </c>
      <c r="B65" t="s">
        <v>23</v>
      </c>
      <c r="C65" t="s">
        <v>251</v>
      </c>
      <c r="D65" t="s">
        <v>243</v>
      </c>
    </row>
    <row r="66" spans="1:4" x14ac:dyDescent="0.3">
      <c r="A66" s="37" t="s">
        <v>17</v>
      </c>
      <c r="B66" t="s">
        <v>190</v>
      </c>
      <c r="C66" t="s">
        <v>251</v>
      </c>
      <c r="D66" t="s">
        <v>252</v>
      </c>
    </row>
    <row r="67" spans="1:4" x14ac:dyDescent="0.3">
      <c r="A67" s="37" t="s">
        <v>41</v>
      </c>
      <c r="B67" t="s">
        <v>158</v>
      </c>
      <c r="C67" t="s">
        <v>251</v>
      </c>
      <c r="D67" t="s">
        <v>244</v>
      </c>
    </row>
    <row r="68" spans="1:4" x14ac:dyDescent="0.3">
      <c r="A68" s="37" t="s">
        <v>229</v>
      </c>
      <c r="B68" t="s">
        <v>66</v>
      </c>
      <c r="C68" t="s">
        <v>251</v>
      </c>
      <c r="D68" t="s">
        <v>243</v>
      </c>
    </row>
    <row r="69" spans="1:4" x14ac:dyDescent="0.3">
      <c r="A69" s="37" t="s">
        <v>229</v>
      </c>
      <c r="B69" t="s">
        <v>201</v>
      </c>
      <c r="C69" t="s">
        <v>251</v>
      </c>
      <c r="D69" t="s">
        <v>243</v>
      </c>
    </row>
    <row r="70" spans="1:4" x14ac:dyDescent="0.3">
      <c r="A70" s="37" t="s">
        <v>229</v>
      </c>
      <c r="B70" t="s">
        <v>72</v>
      </c>
      <c r="C70" t="s">
        <v>251</v>
      </c>
      <c r="D70" t="s">
        <v>244</v>
      </c>
    </row>
    <row r="71" spans="1:4" x14ac:dyDescent="0.3">
      <c r="A71" s="37" t="s">
        <v>229</v>
      </c>
      <c r="B71" t="s">
        <v>203</v>
      </c>
      <c r="C71" t="s">
        <v>251</v>
      </c>
      <c r="D71" t="s">
        <v>243</v>
      </c>
    </row>
    <row r="72" spans="1:4" x14ac:dyDescent="0.3">
      <c r="A72" s="37" t="s">
        <v>229</v>
      </c>
      <c r="B72" t="s">
        <v>88</v>
      </c>
      <c r="C72" t="s">
        <v>251</v>
      </c>
      <c r="D72" t="s">
        <v>243</v>
      </c>
    </row>
    <row r="73" spans="1:4" x14ac:dyDescent="0.3">
      <c r="A73" s="37" t="s">
        <v>229</v>
      </c>
      <c r="B73" t="s">
        <v>207</v>
      </c>
      <c r="C73" t="s">
        <v>251</v>
      </c>
      <c r="D73" t="s">
        <v>243</v>
      </c>
    </row>
  </sheetData>
  <autoFilter ref="A1:D73" xr:uid="{A9CB4CBC-4BE2-4F49-938F-262D9F5D296A}">
    <sortState xmlns:xlrd2="http://schemas.microsoft.com/office/spreadsheetml/2017/richdata2" ref="A2:D73">
      <sortCondition ref="C2:C73" customList="August,September,October,November,December,January,February,March"/>
    </sortState>
  </autoFilter>
  <sortState xmlns:xlrd2="http://schemas.microsoft.com/office/spreadsheetml/2017/richdata2" ref="A2:D72">
    <sortCondition ref="C2:C72" customList="January,February,March,April,May,June,July,August,September,October,November,December"/>
    <sortCondition ref="D2:D72" customList="January,February,March,April,May,June,July,August,September,October,November,December"/>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9F384-783E-4DFC-A17E-E716C58C982A}">
  <dimension ref="A1:H75"/>
  <sheetViews>
    <sheetView workbookViewId="0">
      <pane ySplit="1" topLeftCell="A2" activePane="bottomLeft" state="frozen"/>
      <selection pane="bottomLeft" activeCell="K18" sqref="K18"/>
    </sheetView>
  </sheetViews>
  <sheetFormatPr defaultRowHeight="14.4" x14ac:dyDescent="0.3"/>
  <cols>
    <col min="1" max="1" width="7.44140625" bestFit="1" customWidth="1"/>
    <col min="2" max="2" width="39.109375" customWidth="1"/>
    <col min="3" max="3" width="10.33203125" customWidth="1"/>
    <col min="6" max="6" width="10.33203125" customWidth="1"/>
    <col min="7" max="7" width="13.5546875" customWidth="1"/>
    <col min="8" max="8" width="9.88671875" customWidth="1"/>
  </cols>
  <sheetData>
    <row r="1" spans="1:8" x14ac:dyDescent="0.3">
      <c r="A1" s="11" t="s">
        <v>0</v>
      </c>
      <c r="B1" s="11" t="s">
        <v>253</v>
      </c>
      <c r="C1" s="11" t="s">
        <v>254</v>
      </c>
      <c r="D1" s="11" t="s">
        <v>255</v>
      </c>
      <c r="E1" s="146" t="s">
        <v>256</v>
      </c>
      <c r="F1" s="147" t="s">
        <v>257</v>
      </c>
      <c r="G1" s="11" t="s">
        <v>255</v>
      </c>
      <c r="H1" s="11" t="s">
        <v>256</v>
      </c>
    </row>
    <row r="2" spans="1:8" x14ac:dyDescent="0.3">
      <c r="A2" t="s">
        <v>17</v>
      </c>
      <c r="B2" t="s">
        <v>184</v>
      </c>
      <c r="C2" t="s">
        <v>258</v>
      </c>
      <c r="F2" s="148" t="s">
        <v>258</v>
      </c>
    </row>
    <row r="3" spans="1:8" x14ac:dyDescent="0.3">
      <c r="A3" t="s">
        <v>17</v>
      </c>
      <c r="B3" t="s">
        <v>185</v>
      </c>
      <c r="C3" t="s">
        <v>258</v>
      </c>
      <c r="F3" s="148" t="s">
        <v>258</v>
      </c>
    </row>
    <row r="4" spans="1:8" x14ac:dyDescent="0.3">
      <c r="A4" t="s">
        <v>17</v>
      </c>
      <c r="B4" t="s">
        <v>187</v>
      </c>
      <c r="C4" t="s">
        <v>259</v>
      </c>
      <c r="D4" t="s">
        <v>258</v>
      </c>
      <c r="E4" t="s">
        <v>259</v>
      </c>
      <c r="F4" s="149" t="s">
        <v>259</v>
      </c>
      <c r="G4" s="7" t="s">
        <v>258</v>
      </c>
      <c r="H4" s="7" t="s">
        <v>258</v>
      </c>
    </row>
    <row r="5" spans="1:8" x14ac:dyDescent="0.3">
      <c r="A5" t="s">
        <v>17</v>
      </c>
      <c r="B5" t="s">
        <v>188</v>
      </c>
      <c r="C5" t="s">
        <v>258</v>
      </c>
      <c r="F5" s="148" t="s">
        <v>258</v>
      </c>
    </row>
    <row r="6" spans="1:8" x14ac:dyDescent="0.3">
      <c r="A6" t="s">
        <v>17</v>
      </c>
      <c r="B6" t="s">
        <v>22</v>
      </c>
      <c r="C6" t="s">
        <v>258</v>
      </c>
      <c r="F6" s="150" t="s">
        <v>259</v>
      </c>
      <c r="G6" s="151" t="s">
        <v>258</v>
      </c>
      <c r="H6" s="151" t="s">
        <v>259</v>
      </c>
    </row>
    <row r="7" spans="1:8" x14ac:dyDescent="0.3">
      <c r="A7" t="s">
        <v>17</v>
      </c>
      <c r="B7" t="s">
        <v>23</v>
      </c>
      <c r="C7" t="s">
        <v>259</v>
      </c>
      <c r="D7" t="s">
        <v>258</v>
      </c>
      <c r="E7" t="s">
        <v>258</v>
      </c>
      <c r="F7" s="149" t="s">
        <v>258</v>
      </c>
    </row>
    <row r="8" spans="1:8" x14ac:dyDescent="0.3">
      <c r="A8" t="s">
        <v>17</v>
      </c>
      <c r="B8" t="s">
        <v>24</v>
      </c>
      <c r="C8" t="s">
        <v>259</v>
      </c>
      <c r="D8" t="s">
        <v>258</v>
      </c>
      <c r="E8" t="s">
        <v>258</v>
      </c>
      <c r="F8" s="149" t="s">
        <v>259</v>
      </c>
      <c r="G8" s="7" t="s">
        <v>258</v>
      </c>
      <c r="H8" s="7" t="s">
        <v>258</v>
      </c>
    </row>
    <row r="9" spans="1:8" x14ac:dyDescent="0.3">
      <c r="A9" t="s">
        <v>17</v>
      </c>
      <c r="B9" t="s">
        <v>25</v>
      </c>
      <c r="C9" t="s">
        <v>259</v>
      </c>
      <c r="D9" t="s">
        <v>258</v>
      </c>
      <c r="E9" t="s">
        <v>259</v>
      </c>
      <c r="F9" s="149" t="s">
        <v>259</v>
      </c>
      <c r="G9" s="7" t="s">
        <v>259</v>
      </c>
      <c r="H9" s="7" t="s">
        <v>259</v>
      </c>
    </row>
    <row r="10" spans="1:8" x14ac:dyDescent="0.3">
      <c r="A10" t="s">
        <v>17</v>
      </c>
      <c r="B10" t="s">
        <v>26</v>
      </c>
      <c r="C10" t="s">
        <v>258</v>
      </c>
      <c r="F10" s="148"/>
    </row>
    <row r="11" spans="1:8" x14ac:dyDescent="0.3">
      <c r="A11" t="s">
        <v>17</v>
      </c>
      <c r="B11" t="s">
        <v>27</v>
      </c>
      <c r="C11" t="s">
        <v>258</v>
      </c>
      <c r="F11" s="150" t="s">
        <v>259</v>
      </c>
      <c r="G11" s="151" t="s">
        <v>258</v>
      </c>
      <c r="H11" s="151" t="s">
        <v>258</v>
      </c>
    </row>
    <row r="12" spans="1:8" x14ac:dyDescent="0.3">
      <c r="A12" t="s">
        <v>17</v>
      </c>
      <c r="B12" t="s">
        <v>28</v>
      </c>
      <c r="C12" t="s">
        <v>258</v>
      </c>
      <c r="F12" s="148" t="s">
        <v>258</v>
      </c>
    </row>
    <row r="13" spans="1:8" x14ac:dyDescent="0.3">
      <c r="A13" t="s">
        <v>17</v>
      </c>
      <c r="B13" t="s">
        <v>29</v>
      </c>
      <c r="C13" t="s">
        <v>258</v>
      </c>
      <c r="F13" s="150" t="s">
        <v>259</v>
      </c>
      <c r="G13" s="151" t="s">
        <v>258</v>
      </c>
      <c r="H13" s="151" t="s">
        <v>258</v>
      </c>
    </row>
    <row r="14" spans="1:8" x14ac:dyDescent="0.3">
      <c r="A14" t="s">
        <v>17</v>
      </c>
      <c r="B14" t="s">
        <v>190</v>
      </c>
      <c r="C14" t="s">
        <v>258</v>
      </c>
      <c r="F14" s="150" t="s">
        <v>259</v>
      </c>
      <c r="G14" s="151" t="s">
        <v>258</v>
      </c>
      <c r="H14" s="151" t="s">
        <v>258</v>
      </c>
    </row>
    <row r="15" spans="1:8" x14ac:dyDescent="0.3">
      <c r="A15" t="s">
        <v>17</v>
      </c>
      <c r="B15" t="s">
        <v>31</v>
      </c>
      <c r="C15" t="s">
        <v>258</v>
      </c>
      <c r="F15" s="148" t="s">
        <v>258</v>
      </c>
    </row>
    <row r="16" spans="1:8" x14ac:dyDescent="0.3">
      <c r="A16" t="s">
        <v>17</v>
      </c>
      <c r="B16" t="s">
        <v>192</v>
      </c>
      <c r="C16" t="s">
        <v>259</v>
      </c>
      <c r="D16" t="s">
        <v>258</v>
      </c>
      <c r="E16" t="s">
        <v>259</v>
      </c>
      <c r="F16" s="149" t="s">
        <v>258</v>
      </c>
    </row>
    <row r="17" spans="1:8" x14ac:dyDescent="0.3">
      <c r="A17" t="s">
        <v>17</v>
      </c>
      <c r="B17" t="s">
        <v>193</v>
      </c>
      <c r="C17" t="s">
        <v>258</v>
      </c>
      <c r="F17" s="150" t="s">
        <v>259</v>
      </c>
      <c r="G17" s="151" t="s">
        <v>258</v>
      </c>
      <c r="H17" s="151" t="s">
        <v>258</v>
      </c>
    </row>
    <row r="18" spans="1:8" x14ac:dyDescent="0.3">
      <c r="A18" t="s">
        <v>17</v>
      </c>
      <c r="B18" t="s">
        <v>34</v>
      </c>
      <c r="C18" t="s">
        <v>258</v>
      </c>
      <c r="F18" s="148" t="s">
        <v>258</v>
      </c>
    </row>
    <row r="19" spans="1:8" x14ac:dyDescent="0.3">
      <c r="A19" t="s">
        <v>17</v>
      </c>
      <c r="B19" t="s">
        <v>35</v>
      </c>
      <c r="C19" t="s">
        <v>258</v>
      </c>
      <c r="F19" s="148" t="s">
        <v>258</v>
      </c>
    </row>
    <row r="20" spans="1:8" x14ac:dyDescent="0.3">
      <c r="A20" t="s">
        <v>17</v>
      </c>
      <c r="B20" t="s">
        <v>36</v>
      </c>
      <c r="C20" t="s">
        <v>258</v>
      </c>
      <c r="F20" s="148" t="s">
        <v>258</v>
      </c>
    </row>
    <row r="21" spans="1:8" x14ac:dyDescent="0.3">
      <c r="A21" t="s">
        <v>17</v>
      </c>
      <c r="B21" t="s">
        <v>194</v>
      </c>
      <c r="C21" t="s">
        <v>259</v>
      </c>
      <c r="D21" t="s">
        <v>258</v>
      </c>
      <c r="E21" t="s">
        <v>258</v>
      </c>
      <c r="F21" s="149" t="s">
        <v>259</v>
      </c>
      <c r="G21" s="7" t="s">
        <v>258</v>
      </c>
      <c r="H21" s="7" t="s">
        <v>258</v>
      </c>
    </row>
    <row r="22" spans="1:8" x14ac:dyDescent="0.3">
      <c r="A22" t="s">
        <v>17</v>
      </c>
      <c r="B22" t="s">
        <v>195</v>
      </c>
      <c r="C22" t="s">
        <v>259</v>
      </c>
      <c r="D22" t="s">
        <v>258</v>
      </c>
      <c r="E22" t="s">
        <v>258</v>
      </c>
      <c r="F22" s="149" t="s">
        <v>258</v>
      </c>
    </row>
    <row r="23" spans="1:8" x14ac:dyDescent="0.3">
      <c r="A23" t="s">
        <v>17</v>
      </c>
      <c r="B23" t="s">
        <v>39</v>
      </c>
      <c r="C23" t="s">
        <v>258</v>
      </c>
      <c r="F23" s="148" t="s">
        <v>258</v>
      </c>
    </row>
    <row r="24" spans="1:8" x14ac:dyDescent="0.3">
      <c r="A24" t="s">
        <v>17</v>
      </c>
      <c r="B24" t="s">
        <v>40</v>
      </c>
      <c r="C24" t="s">
        <v>258</v>
      </c>
      <c r="F24" s="148" t="s">
        <v>258</v>
      </c>
    </row>
    <row r="25" spans="1:8" x14ac:dyDescent="0.3">
      <c r="A25" t="s">
        <v>41</v>
      </c>
      <c r="B25" t="s">
        <v>42</v>
      </c>
      <c r="C25" t="s">
        <v>258</v>
      </c>
      <c r="F25" s="148" t="s">
        <v>258</v>
      </c>
    </row>
    <row r="26" spans="1:8" x14ac:dyDescent="0.3">
      <c r="A26" t="s">
        <v>41</v>
      </c>
      <c r="B26" t="s">
        <v>43</v>
      </c>
      <c r="C26" t="s">
        <v>259</v>
      </c>
      <c r="D26" t="s">
        <v>258</v>
      </c>
      <c r="E26" t="s">
        <v>258</v>
      </c>
      <c r="F26" s="149" t="s">
        <v>259</v>
      </c>
      <c r="G26" s="7" t="s">
        <v>259</v>
      </c>
      <c r="H26" s="7" t="s">
        <v>259</v>
      </c>
    </row>
    <row r="27" spans="1:8" x14ac:dyDescent="0.3">
      <c r="A27" t="s">
        <v>41</v>
      </c>
      <c r="B27" t="s">
        <v>44</v>
      </c>
      <c r="C27" t="s">
        <v>258</v>
      </c>
      <c r="F27" s="148" t="s">
        <v>258</v>
      </c>
    </row>
    <row r="28" spans="1:8" x14ac:dyDescent="0.3">
      <c r="A28" t="s">
        <v>41</v>
      </c>
      <c r="B28" t="s">
        <v>45</v>
      </c>
      <c r="C28" t="s">
        <v>258</v>
      </c>
      <c r="F28" s="148" t="s">
        <v>258</v>
      </c>
    </row>
    <row r="29" spans="1:8" x14ac:dyDescent="0.3">
      <c r="A29" t="s">
        <v>41</v>
      </c>
      <c r="B29" t="s">
        <v>46</v>
      </c>
      <c r="C29" t="s">
        <v>258</v>
      </c>
      <c r="F29" s="150" t="s">
        <v>259</v>
      </c>
      <c r="G29" s="151" t="s">
        <v>258</v>
      </c>
      <c r="H29" s="151" t="s">
        <v>258</v>
      </c>
    </row>
    <row r="30" spans="1:8" x14ac:dyDescent="0.3">
      <c r="A30" t="s">
        <v>41</v>
      </c>
      <c r="B30" t="s">
        <v>47</v>
      </c>
      <c r="C30" t="s">
        <v>259</v>
      </c>
      <c r="D30" t="s">
        <v>258</v>
      </c>
      <c r="E30" t="s">
        <v>258</v>
      </c>
      <c r="F30" s="149" t="s">
        <v>258</v>
      </c>
    </row>
    <row r="31" spans="1:8" x14ac:dyDescent="0.3">
      <c r="A31" t="s">
        <v>41</v>
      </c>
      <c r="B31" t="s">
        <v>48</v>
      </c>
      <c r="C31" t="s">
        <v>259</v>
      </c>
      <c r="D31" t="s">
        <v>258</v>
      </c>
      <c r="E31" t="s">
        <v>258</v>
      </c>
      <c r="F31" s="149" t="s">
        <v>258</v>
      </c>
    </row>
    <row r="32" spans="1:8" x14ac:dyDescent="0.3">
      <c r="A32" t="s">
        <v>41</v>
      </c>
      <c r="B32" t="s">
        <v>49</v>
      </c>
      <c r="C32" t="s">
        <v>258</v>
      </c>
      <c r="F32" s="150" t="s">
        <v>259</v>
      </c>
      <c r="G32" s="151" t="s">
        <v>258</v>
      </c>
      <c r="H32" s="151" t="s">
        <v>258</v>
      </c>
    </row>
    <row r="33" spans="1:8" x14ac:dyDescent="0.3">
      <c r="A33" t="s">
        <v>41</v>
      </c>
      <c r="B33" t="s">
        <v>50</v>
      </c>
      <c r="C33" t="s">
        <v>259</v>
      </c>
      <c r="D33" t="s">
        <v>258</v>
      </c>
      <c r="E33" t="s">
        <v>259</v>
      </c>
      <c r="F33" s="149" t="s">
        <v>259</v>
      </c>
      <c r="G33" s="7" t="s">
        <v>258</v>
      </c>
      <c r="H33" s="7" t="s">
        <v>259</v>
      </c>
    </row>
    <row r="34" spans="1:8" x14ac:dyDescent="0.3">
      <c r="A34" t="s">
        <v>41</v>
      </c>
      <c r="B34" t="s">
        <v>51</v>
      </c>
      <c r="C34" t="s">
        <v>258</v>
      </c>
      <c r="F34" s="148" t="s">
        <v>258</v>
      </c>
    </row>
    <row r="35" spans="1:8" x14ac:dyDescent="0.3">
      <c r="A35" t="s">
        <v>41</v>
      </c>
      <c r="B35" t="s">
        <v>52</v>
      </c>
      <c r="C35" t="s">
        <v>258</v>
      </c>
      <c r="F35" s="148" t="s">
        <v>258</v>
      </c>
    </row>
    <row r="36" spans="1:8" x14ac:dyDescent="0.3">
      <c r="A36" t="s">
        <v>41</v>
      </c>
      <c r="B36" t="s">
        <v>53</v>
      </c>
      <c r="C36" t="s">
        <v>258</v>
      </c>
      <c r="F36" s="148" t="s">
        <v>258</v>
      </c>
    </row>
    <row r="37" spans="1:8" x14ac:dyDescent="0.3">
      <c r="A37" t="s">
        <v>41</v>
      </c>
      <c r="B37" t="s">
        <v>54</v>
      </c>
      <c r="C37" t="s">
        <v>258</v>
      </c>
      <c r="F37" s="148" t="s">
        <v>258</v>
      </c>
    </row>
    <row r="38" spans="1:8" x14ac:dyDescent="0.3">
      <c r="A38" t="s">
        <v>41</v>
      </c>
      <c r="B38" t="s">
        <v>55</v>
      </c>
      <c r="C38" t="s">
        <v>258</v>
      </c>
      <c r="F38" s="148" t="s">
        <v>258</v>
      </c>
    </row>
    <row r="39" spans="1:8" x14ac:dyDescent="0.3">
      <c r="A39" t="s">
        <v>41</v>
      </c>
      <c r="B39" t="s">
        <v>197</v>
      </c>
      <c r="C39" t="s">
        <v>258</v>
      </c>
      <c r="F39" s="148" t="s">
        <v>258</v>
      </c>
    </row>
    <row r="40" spans="1:8" x14ac:dyDescent="0.3">
      <c r="A40" t="s">
        <v>41</v>
      </c>
      <c r="B40" t="s">
        <v>57</v>
      </c>
      <c r="C40" t="s">
        <v>259</v>
      </c>
      <c r="D40" t="s">
        <v>259</v>
      </c>
      <c r="E40" t="s">
        <v>258</v>
      </c>
      <c r="F40" s="149" t="s">
        <v>259</v>
      </c>
      <c r="G40" s="7" t="s">
        <v>258</v>
      </c>
      <c r="H40" s="7" t="s">
        <v>258</v>
      </c>
    </row>
    <row r="41" spans="1:8" x14ac:dyDescent="0.3">
      <c r="A41" t="s">
        <v>41</v>
      </c>
      <c r="B41" t="s">
        <v>58</v>
      </c>
      <c r="C41" t="s">
        <v>258</v>
      </c>
      <c r="F41" s="150" t="s">
        <v>259</v>
      </c>
      <c r="G41" s="151" t="s">
        <v>258</v>
      </c>
      <c r="H41" s="151" t="s">
        <v>258</v>
      </c>
    </row>
    <row r="42" spans="1:8" x14ac:dyDescent="0.3">
      <c r="A42" t="s">
        <v>41</v>
      </c>
      <c r="B42" t="s">
        <v>59</v>
      </c>
      <c r="C42" t="s">
        <v>258</v>
      </c>
      <c r="F42" s="150" t="s">
        <v>259</v>
      </c>
      <c r="G42" s="151" t="s">
        <v>258</v>
      </c>
      <c r="H42" s="151" t="s">
        <v>258</v>
      </c>
    </row>
    <row r="43" spans="1:8" x14ac:dyDescent="0.3">
      <c r="A43" t="s">
        <v>41</v>
      </c>
      <c r="B43" t="s">
        <v>60</v>
      </c>
      <c r="C43" t="s">
        <v>259</v>
      </c>
      <c r="D43" t="s">
        <v>259</v>
      </c>
      <c r="E43" t="s">
        <v>258</v>
      </c>
      <c r="F43" s="149" t="s">
        <v>259</v>
      </c>
      <c r="G43" s="7" t="s">
        <v>258</v>
      </c>
      <c r="H43" s="7" t="s">
        <v>258</v>
      </c>
    </row>
    <row r="44" spans="1:8" x14ac:dyDescent="0.3">
      <c r="A44" t="s">
        <v>41</v>
      </c>
      <c r="B44" t="s">
        <v>158</v>
      </c>
      <c r="C44" t="s">
        <v>259</v>
      </c>
      <c r="D44" t="s">
        <v>258</v>
      </c>
      <c r="E44" t="s">
        <v>258</v>
      </c>
      <c r="F44" s="149"/>
      <c r="G44" s="7"/>
      <c r="H44" s="7"/>
    </row>
    <row r="45" spans="1:8" x14ac:dyDescent="0.3">
      <c r="A45" t="s">
        <v>41</v>
      </c>
      <c r="B45" t="s">
        <v>62</v>
      </c>
      <c r="C45" t="s">
        <v>258</v>
      </c>
      <c r="F45" s="148" t="s">
        <v>258</v>
      </c>
    </row>
    <row r="46" spans="1:8" x14ac:dyDescent="0.3">
      <c r="A46" t="s">
        <v>41</v>
      </c>
      <c r="B46" t="s">
        <v>63</v>
      </c>
      <c r="C46" t="s">
        <v>258</v>
      </c>
      <c r="F46" s="148" t="s">
        <v>258</v>
      </c>
    </row>
    <row r="47" spans="1:8" x14ac:dyDescent="0.3">
      <c r="A47" t="s">
        <v>41</v>
      </c>
      <c r="B47" t="s">
        <v>64</v>
      </c>
      <c r="C47" t="s">
        <v>258</v>
      </c>
      <c r="F47" s="148" t="s">
        <v>258</v>
      </c>
    </row>
    <row r="48" spans="1:8" x14ac:dyDescent="0.3">
      <c r="A48" t="s">
        <v>65</v>
      </c>
      <c r="B48" t="s">
        <v>66</v>
      </c>
      <c r="C48" t="s">
        <v>259</v>
      </c>
      <c r="D48" t="s">
        <v>258</v>
      </c>
      <c r="E48" t="s">
        <v>259</v>
      </c>
      <c r="F48" s="149" t="s">
        <v>259</v>
      </c>
      <c r="G48" s="7" t="s">
        <v>258</v>
      </c>
      <c r="H48" s="7" t="s">
        <v>258</v>
      </c>
    </row>
    <row r="49" spans="1:8" x14ac:dyDescent="0.3">
      <c r="A49" t="s">
        <v>65</v>
      </c>
      <c r="B49" t="s">
        <v>67</v>
      </c>
      <c r="C49" t="s">
        <v>258</v>
      </c>
      <c r="F49" s="148" t="s">
        <v>258</v>
      </c>
    </row>
    <row r="50" spans="1:8" x14ac:dyDescent="0.3">
      <c r="A50" t="s">
        <v>65</v>
      </c>
      <c r="B50" t="s">
        <v>68</v>
      </c>
      <c r="C50" t="s">
        <v>258</v>
      </c>
      <c r="F50" s="148" t="s">
        <v>258</v>
      </c>
    </row>
    <row r="51" spans="1:8" x14ac:dyDescent="0.3">
      <c r="A51" t="s">
        <v>65</v>
      </c>
      <c r="B51" t="s">
        <v>200</v>
      </c>
      <c r="C51" t="s">
        <v>258</v>
      </c>
      <c r="F51" s="148" t="s">
        <v>258</v>
      </c>
    </row>
    <row r="52" spans="1:8" x14ac:dyDescent="0.3">
      <c r="A52" t="s">
        <v>65</v>
      </c>
      <c r="B52" t="s">
        <v>70</v>
      </c>
      <c r="C52" t="s">
        <v>258</v>
      </c>
      <c r="F52" s="150" t="s">
        <v>259</v>
      </c>
      <c r="G52" s="151" t="s">
        <v>259</v>
      </c>
      <c r="H52" s="151" t="s">
        <v>259</v>
      </c>
    </row>
    <row r="53" spans="1:8" x14ac:dyDescent="0.3">
      <c r="A53" t="s">
        <v>65</v>
      </c>
      <c r="B53" t="s">
        <v>201</v>
      </c>
      <c r="C53" t="s">
        <v>258</v>
      </c>
      <c r="F53" s="148" t="s">
        <v>258</v>
      </c>
    </row>
    <row r="54" spans="1:8" x14ac:dyDescent="0.3">
      <c r="A54" t="s">
        <v>65</v>
      </c>
      <c r="B54" t="s">
        <v>72</v>
      </c>
      <c r="C54" t="s">
        <v>258</v>
      </c>
      <c r="F54" s="148" t="s">
        <v>258</v>
      </c>
    </row>
    <row r="55" spans="1:8" x14ac:dyDescent="0.3">
      <c r="A55" t="s">
        <v>65</v>
      </c>
      <c r="B55" t="s">
        <v>73</v>
      </c>
      <c r="C55" t="s">
        <v>258</v>
      </c>
      <c r="F55" s="150" t="s">
        <v>259</v>
      </c>
      <c r="G55" s="151" t="s">
        <v>258</v>
      </c>
      <c r="H55" s="151" t="s">
        <v>258</v>
      </c>
    </row>
    <row r="56" spans="1:8" x14ac:dyDescent="0.3">
      <c r="A56" t="s">
        <v>65</v>
      </c>
      <c r="B56" t="s">
        <v>74</v>
      </c>
      <c r="C56" t="s">
        <v>258</v>
      </c>
      <c r="F56" s="148" t="s">
        <v>258</v>
      </c>
    </row>
    <row r="57" spans="1:8" x14ac:dyDescent="0.3">
      <c r="A57" t="s">
        <v>65</v>
      </c>
      <c r="B57" t="s">
        <v>75</v>
      </c>
      <c r="C57" t="s">
        <v>258</v>
      </c>
      <c r="F57" s="148" t="s">
        <v>258</v>
      </c>
    </row>
    <row r="58" spans="1:8" x14ac:dyDescent="0.3">
      <c r="A58" t="s">
        <v>65</v>
      </c>
      <c r="B58" t="s">
        <v>76</v>
      </c>
      <c r="C58" t="s">
        <v>258</v>
      </c>
      <c r="F58" s="148" t="s">
        <v>258</v>
      </c>
    </row>
    <row r="59" spans="1:8" x14ac:dyDescent="0.3">
      <c r="A59" t="s">
        <v>65</v>
      </c>
      <c r="B59" t="s">
        <v>77</v>
      </c>
      <c r="C59" t="s">
        <v>258</v>
      </c>
      <c r="F59" s="150" t="s">
        <v>259</v>
      </c>
      <c r="G59" s="151" t="s">
        <v>258</v>
      </c>
      <c r="H59" s="151" t="s">
        <v>258</v>
      </c>
    </row>
    <row r="60" spans="1:8" x14ac:dyDescent="0.3">
      <c r="A60" t="s">
        <v>65</v>
      </c>
      <c r="B60" t="s">
        <v>203</v>
      </c>
      <c r="C60" t="s">
        <v>258</v>
      </c>
      <c r="F60" s="150" t="s">
        <v>259</v>
      </c>
      <c r="G60" s="151" t="s">
        <v>258</v>
      </c>
      <c r="H60" s="151" t="s">
        <v>259</v>
      </c>
    </row>
    <row r="61" spans="1:8" x14ac:dyDescent="0.3">
      <c r="A61" t="s">
        <v>65</v>
      </c>
      <c r="B61" t="s">
        <v>204</v>
      </c>
      <c r="C61" t="s">
        <v>258</v>
      </c>
      <c r="F61" s="148" t="s">
        <v>258</v>
      </c>
    </row>
    <row r="62" spans="1:8" x14ac:dyDescent="0.3">
      <c r="A62" t="s">
        <v>65</v>
      </c>
      <c r="B62" t="s">
        <v>205</v>
      </c>
      <c r="C62" t="s">
        <v>258</v>
      </c>
      <c r="F62" s="150" t="s">
        <v>259</v>
      </c>
      <c r="G62" s="151" t="s">
        <v>258</v>
      </c>
      <c r="H62" s="151" t="s">
        <v>258</v>
      </c>
    </row>
    <row r="63" spans="1:8" x14ac:dyDescent="0.3">
      <c r="A63" t="s">
        <v>65</v>
      </c>
      <c r="B63" t="s">
        <v>81</v>
      </c>
      <c r="C63" t="s">
        <v>259</v>
      </c>
      <c r="D63" t="s">
        <v>259</v>
      </c>
      <c r="E63" t="s">
        <v>258</v>
      </c>
      <c r="F63" s="149" t="s">
        <v>259</v>
      </c>
      <c r="G63" s="7" t="s">
        <v>258</v>
      </c>
      <c r="H63" s="7" t="s">
        <v>258</v>
      </c>
    </row>
    <row r="64" spans="1:8" x14ac:dyDescent="0.3">
      <c r="A64" t="s">
        <v>65</v>
      </c>
      <c r="B64" t="s">
        <v>82</v>
      </c>
      <c r="C64" t="s">
        <v>258</v>
      </c>
      <c r="F64" s="150" t="s">
        <v>259</v>
      </c>
      <c r="G64" s="151" t="s">
        <v>258</v>
      </c>
      <c r="H64" s="151" t="s">
        <v>258</v>
      </c>
    </row>
    <row r="65" spans="1:8" x14ac:dyDescent="0.3">
      <c r="A65" t="s">
        <v>65</v>
      </c>
      <c r="B65" t="s">
        <v>83</v>
      </c>
      <c r="C65" t="s">
        <v>258</v>
      </c>
      <c r="F65" s="148" t="s">
        <v>258</v>
      </c>
    </row>
    <row r="66" spans="1:8" x14ac:dyDescent="0.3">
      <c r="A66" t="s">
        <v>65</v>
      </c>
      <c r="B66" t="s">
        <v>84</v>
      </c>
      <c r="C66" t="s">
        <v>258</v>
      </c>
      <c r="F66" s="148" t="s">
        <v>258</v>
      </c>
    </row>
    <row r="67" spans="1:8" x14ac:dyDescent="0.3">
      <c r="A67" t="s">
        <v>65</v>
      </c>
      <c r="B67" t="s">
        <v>85</v>
      </c>
      <c r="C67" t="s">
        <v>258</v>
      </c>
      <c r="F67" s="148" t="s">
        <v>258</v>
      </c>
    </row>
    <row r="68" spans="1:8" x14ac:dyDescent="0.3">
      <c r="A68" t="s">
        <v>65</v>
      </c>
      <c r="B68" t="s">
        <v>206</v>
      </c>
      <c r="C68" t="s">
        <v>258</v>
      </c>
      <c r="F68" s="150" t="s">
        <v>259</v>
      </c>
      <c r="G68" s="151" t="s">
        <v>259</v>
      </c>
      <c r="H68" s="151" t="s">
        <v>259</v>
      </c>
    </row>
    <row r="69" spans="1:8" x14ac:dyDescent="0.3">
      <c r="A69" t="s">
        <v>65</v>
      </c>
      <c r="B69" t="s">
        <v>87</v>
      </c>
      <c r="C69" t="s">
        <v>259</v>
      </c>
      <c r="D69" t="s">
        <v>258</v>
      </c>
      <c r="E69" t="s">
        <v>258</v>
      </c>
      <c r="F69" s="149" t="s">
        <v>259</v>
      </c>
      <c r="G69" s="7" t="s">
        <v>258</v>
      </c>
      <c r="H69" s="7" t="s">
        <v>258</v>
      </c>
    </row>
    <row r="70" spans="1:8" x14ac:dyDescent="0.3">
      <c r="A70" t="s">
        <v>65</v>
      </c>
      <c r="B70" t="s">
        <v>88</v>
      </c>
      <c r="C70" t="s">
        <v>259</v>
      </c>
      <c r="D70" t="s">
        <v>259</v>
      </c>
      <c r="E70" t="s">
        <v>258</v>
      </c>
      <c r="F70" s="149" t="s">
        <v>259</v>
      </c>
      <c r="G70" s="7" t="s">
        <v>258</v>
      </c>
      <c r="H70" s="7" t="s">
        <v>258</v>
      </c>
    </row>
    <row r="71" spans="1:8" x14ac:dyDescent="0.3">
      <c r="A71" t="s">
        <v>65</v>
      </c>
      <c r="B71" t="s">
        <v>207</v>
      </c>
      <c r="C71" t="s">
        <v>259</v>
      </c>
      <c r="D71" t="s">
        <v>258</v>
      </c>
      <c r="E71" t="s">
        <v>259</v>
      </c>
      <c r="F71" s="149" t="s">
        <v>258</v>
      </c>
    </row>
    <row r="72" spans="1:8" x14ac:dyDescent="0.3">
      <c r="A72" t="s">
        <v>65</v>
      </c>
      <c r="B72" t="s">
        <v>90</v>
      </c>
      <c r="C72" t="s">
        <v>258</v>
      </c>
      <c r="F72" s="148" t="s">
        <v>258</v>
      </c>
    </row>
    <row r="73" spans="1:8" x14ac:dyDescent="0.3">
      <c r="A73" t="s">
        <v>65</v>
      </c>
      <c r="B73" t="s">
        <v>91</v>
      </c>
      <c r="C73" t="s">
        <v>259</v>
      </c>
      <c r="D73" t="s">
        <v>258</v>
      </c>
      <c r="E73" t="s">
        <v>258</v>
      </c>
      <c r="F73" s="149" t="s">
        <v>258</v>
      </c>
    </row>
    <row r="74" spans="1:8" x14ac:dyDescent="0.3">
      <c r="F74" s="148"/>
    </row>
    <row r="75" spans="1:8" x14ac:dyDescent="0.3">
      <c r="B75" s="13" t="s">
        <v>260</v>
      </c>
      <c r="C75">
        <f t="shared" ref="C75:E75" si="0">COUNTIF(C2:C73,"YES")</f>
        <v>52</v>
      </c>
      <c r="D75">
        <f t="shared" si="0"/>
        <v>16</v>
      </c>
      <c r="E75">
        <f t="shared" si="0"/>
        <v>14</v>
      </c>
      <c r="F75" s="148">
        <f>COUNTIF(F2:F73,"YES")</f>
        <v>42</v>
      </c>
      <c r="G75">
        <f t="shared" ref="G75:H75" si="1">COUNTIF(G2:G73,"YES")</f>
        <v>24</v>
      </c>
      <c r="H75">
        <f t="shared" si="1"/>
        <v>21</v>
      </c>
    </row>
  </sheetData>
  <autoFilter ref="A1:H73" xr:uid="{EBE9F384-783E-4DFC-A17E-E716C58C982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BB10B-F1E2-4EF1-B333-7999B2F88DF8}">
  <dimension ref="A1:T85"/>
  <sheetViews>
    <sheetView workbookViewId="0">
      <pane ySplit="2" topLeftCell="A51" activePane="bottomLeft" state="frozen"/>
      <selection pane="bottomLeft" activeCell="V72" sqref="V72"/>
    </sheetView>
  </sheetViews>
  <sheetFormatPr defaultRowHeight="14.4" x14ac:dyDescent="0.3"/>
  <cols>
    <col min="1" max="1" width="4.5546875" bestFit="1" customWidth="1"/>
    <col min="2" max="2" width="27.109375" style="78" customWidth="1"/>
    <col min="3" max="3" width="16.33203125" customWidth="1"/>
    <col min="13" max="13" width="32.88671875" style="78" customWidth="1"/>
    <col min="14" max="14" width="7.77734375" style="78" customWidth="1"/>
    <col min="15" max="15" width="12.33203125" customWidth="1"/>
    <col min="16" max="16" width="15.21875" customWidth="1"/>
    <col min="17" max="17" width="9.5546875" customWidth="1"/>
    <col min="18" max="18" width="11" bestFit="1" customWidth="1"/>
  </cols>
  <sheetData>
    <row r="1" spans="1:20" x14ac:dyDescent="0.3">
      <c r="C1" s="11" t="s">
        <v>261</v>
      </c>
      <c r="D1" s="11"/>
      <c r="E1" s="11"/>
      <c r="F1" s="11"/>
      <c r="G1" s="11"/>
      <c r="H1" s="11"/>
      <c r="I1" s="11"/>
      <c r="J1" s="11"/>
      <c r="K1" s="11"/>
      <c r="L1" s="11"/>
      <c r="M1" s="156"/>
      <c r="N1" s="156"/>
      <c r="O1" s="11" t="s">
        <v>262</v>
      </c>
      <c r="P1" s="11" t="s">
        <v>263</v>
      </c>
      <c r="Q1" s="442"/>
      <c r="R1" s="441"/>
      <c r="S1" s="441"/>
      <c r="T1" s="441"/>
    </row>
    <row r="2" spans="1:20" x14ac:dyDescent="0.3">
      <c r="A2" t="s">
        <v>0</v>
      </c>
      <c r="B2" s="78" t="s">
        <v>2</v>
      </c>
      <c r="C2" s="11" t="s">
        <v>264</v>
      </c>
      <c r="D2" s="11" t="s">
        <v>265</v>
      </c>
      <c r="E2" s="11" t="s">
        <v>266</v>
      </c>
      <c r="F2" s="11" t="s">
        <v>267</v>
      </c>
      <c r="G2" s="11" t="s">
        <v>268</v>
      </c>
      <c r="H2" s="11" t="s">
        <v>269</v>
      </c>
      <c r="I2" s="11" t="s">
        <v>270</v>
      </c>
      <c r="J2" s="11" t="s">
        <v>271</v>
      </c>
      <c r="K2" s="11" t="s">
        <v>272</v>
      </c>
      <c r="L2" s="11" t="s">
        <v>273</v>
      </c>
      <c r="M2" s="156" t="s">
        <v>222</v>
      </c>
      <c r="N2" s="156"/>
      <c r="O2" s="11" t="s">
        <v>585</v>
      </c>
      <c r="P2" s="11" t="s">
        <v>274</v>
      </c>
      <c r="Q2" s="442"/>
      <c r="R2" s="441"/>
      <c r="S2" s="441"/>
      <c r="T2" s="441"/>
    </row>
    <row r="3" spans="1:20" x14ac:dyDescent="0.3">
      <c r="A3" t="s">
        <v>17</v>
      </c>
      <c r="B3" s="78" t="s">
        <v>184</v>
      </c>
      <c r="C3" s="37"/>
      <c r="D3" s="37"/>
      <c r="E3" s="37"/>
      <c r="F3" s="37"/>
      <c r="G3" s="37" t="s">
        <v>138</v>
      </c>
      <c r="H3" s="37"/>
      <c r="I3" s="37" t="s">
        <v>138</v>
      </c>
      <c r="J3" s="37"/>
      <c r="K3" s="37"/>
      <c r="L3" s="37"/>
      <c r="M3" s="78" t="s">
        <v>275</v>
      </c>
    </row>
    <row r="4" spans="1:20" x14ac:dyDescent="0.3">
      <c r="A4" t="s">
        <v>17</v>
      </c>
      <c r="B4" s="78" t="s">
        <v>185</v>
      </c>
      <c r="C4" s="37"/>
      <c r="D4" s="37" t="s">
        <v>138</v>
      </c>
      <c r="E4" s="37"/>
      <c r="F4" s="37" t="s">
        <v>138</v>
      </c>
      <c r="G4" s="37" t="s">
        <v>138</v>
      </c>
      <c r="H4" s="37" t="s">
        <v>138</v>
      </c>
      <c r="I4" s="37"/>
      <c r="J4" s="37"/>
      <c r="K4" s="37"/>
      <c r="L4" s="37"/>
      <c r="M4" s="78" t="s">
        <v>276</v>
      </c>
    </row>
    <row r="5" spans="1:20" x14ac:dyDescent="0.3">
      <c r="A5" t="s">
        <v>17</v>
      </c>
      <c r="B5" s="78" t="s">
        <v>20</v>
      </c>
      <c r="C5" s="37" t="s">
        <v>138</v>
      </c>
      <c r="D5" s="37"/>
      <c r="E5" s="37" t="s">
        <v>138</v>
      </c>
      <c r="F5" s="37" t="s">
        <v>138</v>
      </c>
      <c r="G5" s="37"/>
      <c r="H5" s="37"/>
      <c r="I5" s="37"/>
      <c r="J5" s="37"/>
      <c r="K5" s="37"/>
      <c r="L5" s="37"/>
      <c r="O5" t="s">
        <v>259</v>
      </c>
      <c r="P5">
        <v>1</v>
      </c>
    </row>
    <row r="6" spans="1:20" x14ac:dyDescent="0.3">
      <c r="A6" t="s">
        <v>17</v>
      </c>
      <c r="B6" s="78" t="s">
        <v>188</v>
      </c>
      <c r="C6" s="37" t="s">
        <v>138</v>
      </c>
      <c r="D6" s="37"/>
      <c r="E6" s="37"/>
      <c r="F6" s="37"/>
      <c r="G6" s="37" t="s">
        <v>138</v>
      </c>
      <c r="H6" s="37"/>
      <c r="I6" s="37"/>
      <c r="J6" s="37"/>
      <c r="K6" s="37"/>
      <c r="L6" s="37"/>
      <c r="O6" t="s">
        <v>258</v>
      </c>
    </row>
    <row r="7" spans="1:20" x14ac:dyDescent="0.3">
      <c r="A7" t="s">
        <v>17</v>
      </c>
      <c r="B7" s="78" t="s">
        <v>22</v>
      </c>
      <c r="C7" s="37" t="s">
        <v>138</v>
      </c>
      <c r="D7" s="37"/>
      <c r="E7" s="37" t="s">
        <v>138</v>
      </c>
      <c r="F7" s="37"/>
      <c r="G7" s="37"/>
      <c r="H7" s="37"/>
      <c r="I7" s="37"/>
      <c r="J7" s="37" t="s">
        <v>138</v>
      </c>
      <c r="K7" s="37"/>
      <c r="L7" s="37"/>
      <c r="O7" t="s">
        <v>258</v>
      </c>
    </row>
    <row r="8" spans="1:20" x14ac:dyDescent="0.3">
      <c r="A8" t="s">
        <v>17</v>
      </c>
      <c r="B8" s="78" t="s">
        <v>23</v>
      </c>
      <c r="C8" s="37" t="s">
        <v>138</v>
      </c>
      <c r="D8" s="37"/>
      <c r="E8" s="37" t="s">
        <v>138</v>
      </c>
      <c r="F8" s="37" t="s">
        <v>138</v>
      </c>
      <c r="G8" s="37"/>
      <c r="H8" s="37"/>
      <c r="I8" s="37"/>
      <c r="J8" s="37"/>
      <c r="K8" s="37"/>
      <c r="L8" s="37"/>
      <c r="O8" t="s">
        <v>259</v>
      </c>
      <c r="P8">
        <v>90</v>
      </c>
    </row>
    <row r="9" spans="1:20" x14ac:dyDescent="0.3">
      <c r="A9" t="s">
        <v>17</v>
      </c>
      <c r="B9" s="78" t="s">
        <v>24</v>
      </c>
      <c r="C9" s="37"/>
      <c r="D9" s="37"/>
      <c r="E9" s="37" t="s">
        <v>138</v>
      </c>
      <c r="F9" s="37" t="s">
        <v>138</v>
      </c>
      <c r="G9" s="37"/>
      <c r="H9" s="37"/>
      <c r="I9" s="37" t="s">
        <v>138</v>
      </c>
      <c r="J9" s="37"/>
      <c r="K9" s="37"/>
      <c r="L9" s="37"/>
    </row>
    <row r="10" spans="1:20" x14ac:dyDescent="0.3">
      <c r="A10" t="s">
        <v>17</v>
      </c>
      <c r="B10" s="78" t="s">
        <v>25</v>
      </c>
      <c r="C10" s="37"/>
      <c r="D10" s="37"/>
      <c r="E10" s="37" t="s">
        <v>138</v>
      </c>
      <c r="F10" s="37" t="s">
        <v>138</v>
      </c>
      <c r="G10" s="37" t="s">
        <v>138</v>
      </c>
      <c r="H10" s="37" t="s">
        <v>138</v>
      </c>
      <c r="I10" s="37" t="s">
        <v>138</v>
      </c>
      <c r="J10" s="37" t="s">
        <v>138</v>
      </c>
      <c r="K10" s="37"/>
      <c r="L10" s="37"/>
    </row>
    <row r="11" spans="1:20" x14ac:dyDescent="0.3">
      <c r="A11" t="s">
        <v>17</v>
      </c>
      <c r="B11" s="78" t="s">
        <v>26</v>
      </c>
      <c r="C11" s="37"/>
      <c r="D11" s="37"/>
      <c r="E11" s="37"/>
      <c r="F11" s="37"/>
      <c r="G11" s="37"/>
      <c r="H11" s="37"/>
      <c r="I11" s="37"/>
      <c r="J11" s="37"/>
      <c r="K11" s="37"/>
      <c r="L11" s="37" t="s">
        <v>138</v>
      </c>
    </row>
    <row r="12" spans="1:20" x14ac:dyDescent="0.3">
      <c r="A12" t="s">
        <v>17</v>
      </c>
      <c r="B12" s="78" t="s">
        <v>27</v>
      </c>
      <c r="C12" s="37"/>
      <c r="D12" s="37"/>
      <c r="E12" s="37" t="s">
        <v>138</v>
      </c>
      <c r="F12" s="37"/>
      <c r="G12" s="37"/>
      <c r="H12" s="37"/>
      <c r="I12" s="37"/>
      <c r="J12" s="37"/>
      <c r="K12" s="37"/>
      <c r="L12" s="37"/>
    </row>
    <row r="13" spans="1:20" x14ac:dyDescent="0.3">
      <c r="A13" t="s">
        <v>17</v>
      </c>
      <c r="B13" s="78" t="s">
        <v>28</v>
      </c>
      <c r="C13" s="37" t="s">
        <v>138</v>
      </c>
      <c r="D13" s="37"/>
      <c r="E13" s="37"/>
      <c r="F13" s="37" t="s">
        <v>138</v>
      </c>
      <c r="G13" s="37" t="s">
        <v>138</v>
      </c>
      <c r="H13" s="37"/>
      <c r="I13" s="37"/>
      <c r="J13" s="37"/>
      <c r="K13" s="37"/>
      <c r="L13" s="37"/>
      <c r="O13" t="s">
        <v>259</v>
      </c>
      <c r="P13">
        <v>3</v>
      </c>
    </row>
    <row r="14" spans="1:20" x14ac:dyDescent="0.3">
      <c r="A14" t="s">
        <v>17</v>
      </c>
      <c r="B14" s="78" t="s">
        <v>29</v>
      </c>
      <c r="C14" s="37"/>
      <c r="D14" s="37"/>
      <c r="E14" s="37"/>
      <c r="F14" s="37"/>
      <c r="G14" s="37"/>
      <c r="H14" s="37"/>
      <c r="I14" s="37" t="s">
        <v>138</v>
      </c>
      <c r="J14" s="37" t="s">
        <v>138</v>
      </c>
      <c r="K14" s="37"/>
      <c r="L14" s="37"/>
    </row>
    <row r="15" spans="1:20" x14ac:dyDescent="0.3">
      <c r="A15" t="s">
        <v>17</v>
      </c>
      <c r="B15" s="78" t="s">
        <v>190</v>
      </c>
      <c r="C15" s="37"/>
      <c r="D15" s="37"/>
      <c r="E15" s="37" t="s">
        <v>138</v>
      </c>
      <c r="F15" s="37"/>
      <c r="G15" s="37" t="s">
        <v>138</v>
      </c>
      <c r="H15" s="37"/>
      <c r="I15" s="37" t="s">
        <v>138</v>
      </c>
      <c r="J15" s="37"/>
      <c r="K15" s="37"/>
      <c r="L15" s="37"/>
    </row>
    <row r="16" spans="1:20" x14ac:dyDescent="0.3">
      <c r="A16" t="s">
        <v>17</v>
      </c>
      <c r="B16" s="78" t="s">
        <v>31</v>
      </c>
      <c r="C16" s="37"/>
      <c r="D16" s="37"/>
      <c r="E16" s="37"/>
      <c r="F16" s="37"/>
      <c r="G16" s="37"/>
      <c r="H16" s="37"/>
      <c r="I16" s="37"/>
      <c r="J16" s="37"/>
      <c r="K16" s="37"/>
      <c r="L16" s="37" t="s">
        <v>138</v>
      </c>
    </row>
    <row r="17" spans="1:16" x14ac:dyDescent="0.3">
      <c r="A17" t="s">
        <v>17</v>
      </c>
      <c r="B17" s="78" t="s">
        <v>192</v>
      </c>
      <c r="C17" s="37" t="s">
        <v>138</v>
      </c>
      <c r="D17" s="37" t="s">
        <v>138</v>
      </c>
      <c r="E17" s="37" t="s">
        <v>138</v>
      </c>
      <c r="F17" s="37" t="s">
        <v>138</v>
      </c>
      <c r="G17" s="37" t="s">
        <v>138</v>
      </c>
      <c r="H17" s="37" t="s">
        <v>138</v>
      </c>
      <c r="I17" s="37" t="s">
        <v>138</v>
      </c>
      <c r="J17" s="37"/>
      <c r="K17" s="37"/>
      <c r="L17" s="37"/>
      <c r="O17" t="s">
        <v>258</v>
      </c>
    </row>
    <row r="18" spans="1:16" x14ac:dyDescent="0.3">
      <c r="A18" t="s">
        <v>17</v>
      </c>
      <c r="B18" s="78" t="s">
        <v>193</v>
      </c>
      <c r="C18" s="37"/>
      <c r="D18" s="37"/>
      <c r="E18" s="37"/>
      <c r="F18" s="37" t="s">
        <v>138</v>
      </c>
      <c r="G18" s="37"/>
      <c r="H18" s="37" t="s">
        <v>138</v>
      </c>
      <c r="I18" s="37" t="s">
        <v>138</v>
      </c>
      <c r="J18" s="37"/>
      <c r="K18" s="37"/>
      <c r="L18" s="37"/>
    </row>
    <row r="19" spans="1:16" x14ac:dyDescent="0.3">
      <c r="A19" t="s">
        <v>17</v>
      </c>
      <c r="B19" s="78" t="s">
        <v>34</v>
      </c>
      <c r="C19" s="37" t="s">
        <v>138</v>
      </c>
      <c r="D19" s="37" t="s">
        <v>138</v>
      </c>
      <c r="E19" s="37" t="s">
        <v>138</v>
      </c>
      <c r="F19" s="37" t="s">
        <v>138</v>
      </c>
      <c r="G19" s="37"/>
      <c r="H19" s="37"/>
      <c r="I19" s="37" t="s">
        <v>138</v>
      </c>
      <c r="J19" s="37" t="s">
        <v>138</v>
      </c>
      <c r="K19" s="37"/>
      <c r="L19" s="37"/>
      <c r="O19" t="s">
        <v>258</v>
      </c>
    </row>
    <row r="20" spans="1:16" x14ac:dyDescent="0.3">
      <c r="A20" t="s">
        <v>17</v>
      </c>
      <c r="B20" s="78" t="s">
        <v>35</v>
      </c>
      <c r="C20" s="37"/>
      <c r="D20" s="37" t="s">
        <v>138</v>
      </c>
      <c r="E20" s="37" t="s">
        <v>138</v>
      </c>
      <c r="F20" s="37" t="s">
        <v>138</v>
      </c>
      <c r="G20" s="37"/>
      <c r="H20" s="37" t="s">
        <v>138</v>
      </c>
      <c r="I20" s="37" t="s">
        <v>138</v>
      </c>
      <c r="J20" s="37"/>
      <c r="K20" s="37"/>
      <c r="L20" s="37"/>
    </row>
    <row r="21" spans="1:16" x14ac:dyDescent="0.3">
      <c r="A21" t="s">
        <v>17</v>
      </c>
      <c r="B21" s="78" t="s">
        <v>36</v>
      </c>
      <c r="C21" s="37"/>
      <c r="D21" s="37"/>
      <c r="E21" s="37"/>
      <c r="F21" s="37"/>
      <c r="G21" s="37" t="s">
        <v>138</v>
      </c>
      <c r="H21" s="37" t="s">
        <v>138</v>
      </c>
      <c r="I21" s="37"/>
      <c r="J21" s="37"/>
      <c r="K21" s="37"/>
      <c r="L21" s="37"/>
    </row>
    <row r="22" spans="1:16" x14ac:dyDescent="0.3">
      <c r="A22" t="s">
        <v>17</v>
      </c>
      <c r="B22" s="78" t="s">
        <v>194</v>
      </c>
      <c r="C22" s="37"/>
      <c r="D22" s="37"/>
      <c r="E22" s="37" t="s">
        <v>138</v>
      </c>
      <c r="F22" s="37" t="s">
        <v>138</v>
      </c>
      <c r="G22" s="37"/>
      <c r="H22" s="37" t="s">
        <v>138</v>
      </c>
      <c r="I22" s="37" t="s">
        <v>138</v>
      </c>
      <c r="J22" s="37" t="s">
        <v>138</v>
      </c>
      <c r="K22" s="37"/>
      <c r="L22" s="37"/>
    </row>
    <row r="23" spans="1:16" x14ac:dyDescent="0.3">
      <c r="A23" t="s">
        <v>17</v>
      </c>
      <c r="B23" s="78" t="s">
        <v>195</v>
      </c>
      <c r="C23" s="37"/>
      <c r="D23" s="37"/>
      <c r="E23" s="37" t="s">
        <v>138</v>
      </c>
      <c r="F23" s="37" t="s">
        <v>138</v>
      </c>
      <c r="G23" s="37" t="s">
        <v>138</v>
      </c>
      <c r="H23" s="37" t="s">
        <v>138</v>
      </c>
      <c r="I23" s="37"/>
      <c r="J23" s="37"/>
      <c r="K23" s="37"/>
      <c r="L23" s="37"/>
      <c r="M23" s="78" t="s">
        <v>277</v>
      </c>
    </row>
    <row r="24" spans="1:16" x14ac:dyDescent="0.3">
      <c r="A24" t="s">
        <v>17</v>
      </c>
      <c r="B24" s="78" t="s">
        <v>39</v>
      </c>
      <c r="C24" s="37" t="s">
        <v>138</v>
      </c>
      <c r="D24" s="37"/>
      <c r="E24" s="37" t="s">
        <v>138</v>
      </c>
      <c r="F24" s="37" t="s">
        <v>138</v>
      </c>
      <c r="G24" s="37" t="s">
        <v>138</v>
      </c>
      <c r="H24" s="37"/>
      <c r="I24" s="37" t="s">
        <v>138</v>
      </c>
      <c r="J24" s="37"/>
      <c r="K24" s="37"/>
      <c r="L24" s="37"/>
      <c r="O24" t="s">
        <v>258</v>
      </c>
    </row>
    <row r="25" spans="1:16" x14ac:dyDescent="0.3">
      <c r="A25" t="s">
        <v>17</v>
      </c>
      <c r="B25" s="78" t="s">
        <v>40</v>
      </c>
      <c r="C25" s="37" t="s">
        <v>138</v>
      </c>
      <c r="D25" s="37"/>
      <c r="E25" s="37" t="s">
        <v>138</v>
      </c>
      <c r="F25" s="37" t="s">
        <v>138</v>
      </c>
      <c r="G25" s="37" t="s">
        <v>138</v>
      </c>
      <c r="H25" s="37"/>
      <c r="I25" s="37" t="s">
        <v>138</v>
      </c>
      <c r="J25" s="37" t="s">
        <v>138</v>
      </c>
      <c r="K25" s="37"/>
      <c r="L25" s="37"/>
      <c r="O25" t="s">
        <v>258</v>
      </c>
    </row>
    <row r="26" spans="1:16" x14ac:dyDescent="0.3">
      <c r="A26" t="s">
        <v>41</v>
      </c>
      <c r="B26" s="78" t="s">
        <v>42</v>
      </c>
      <c r="C26" s="37" t="s">
        <v>138</v>
      </c>
      <c r="D26" s="37"/>
      <c r="E26" s="37" t="s">
        <v>138</v>
      </c>
      <c r="F26" s="37" t="s">
        <v>138</v>
      </c>
      <c r="G26" s="37"/>
      <c r="H26" s="37"/>
      <c r="I26" s="37"/>
      <c r="J26" s="37"/>
      <c r="K26" s="37"/>
      <c r="L26" s="37"/>
      <c r="O26" t="s">
        <v>259</v>
      </c>
      <c r="P26">
        <v>55</v>
      </c>
    </row>
    <row r="27" spans="1:16" x14ac:dyDescent="0.3">
      <c r="A27" t="s">
        <v>41</v>
      </c>
      <c r="B27" s="78" t="s">
        <v>43</v>
      </c>
      <c r="C27" s="37"/>
      <c r="D27" s="37"/>
      <c r="E27" s="37"/>
      <c r="F27" s="37"/>
      <c r="G27" s="37"/>
      <c r="H27" s="37"/>
      <c r="I27" s="37"/>
      <c r="J27" s="37"/>
      <c r="K27" s="37"/>
      <c r="L27" s="37"/>
      <c r="M27" s="78" t="s">
        <v>278</v>
      </c>
    </row>
    <row r="28" spans="1:16" x14ac:dyDescent="0.3">
      <c r="A28" t="s">
        <v>41</v>
      </c>
      <c r="B28" s="78" t="s">
        <v>44</v>
      </c>
      <c r="C28" s="37" t="s">
        <v>138</v>
      </c>
      <c r="D28" s="37"/>
      <c r="E28" s="37"/>
      <c r="F28" s="37"/>
      <c r="G28" s="37"/>
      <c r="H28" s="37"/>
      <c r="I28" s="37"/>
      <c r="J28" s="37"/>
      <c r="K28" s="37"/>
      <c r="L28" s="37"/>
      <c r="O28" t="s">
        <v>259</v>
      </c>
      <c r="P28">
        <v>8</v>
      </c>
    </row>
    <row r="29" spans="1:16" x14ac:dyDescent="0.3">
      <c r="A29" t="s">
        <v>41</v>
      </c>
      <c r="B29" s="78" t="s">
        <v>45</v>
      </c>
      <c r="C29" s="37" t="s">
        <v>138</v>
      </c>
      <c r="D29" s="37"/>
      <c r="E29" s="37" t="s">
        <v>138</v>
      </c>
      <c r="F29" s="37" t="s">
        <v>138</v>
      </c>
      <c r="G29" s="37" t="s">
        <v>138</v>
      </c>
      <c r="H29" s="37" t="s">
        <v>138</v>
      </c>
      <c r="I29" s="37" t="s">
        <v>138</v>
      </c>
      <c r="J29" s="37" t="s">
        <v>138</v>
      </c>
      <c r="K29" s="37"/>
      <c r="L29" s="37"/>
      <c r="O29" t="s">
        <v>258</v>
      </c>
    </row>
    <row r="30" spans="1:16" x14ac:dyDescent="0.3">
      <c r="A30" t="s">
        <v>41</v>
      </c>
      <c r="B30" s="78" t="s">
        <v>46</v>
      </c>
      <c r="C30" s="37"/>
      <c r="D30" s="37" t="s">
        <v>138</v>
      </c>
      <c r="E30" s="37"/>
      <c r="F30" s="37"/>
      <c r="G30" s="37"/>
      <c r="H30" s="37"/>
      <c r="I30" s="37"/>
      <c r="J30" s="37"/>
      <c r="K30" s="37"/>
      <c r="L30" s="37"/>
    </row>
    <row r="31" spans="1:16" x14ac:dyDescent="0.3">
      <c r="A31" t="s">
        <v>41</v>
      </c>
      <c r="B31" s="78" t="s">
        <v>47</v>
      </c>
      <c r="C31" s="37"/>
      <c r="D31" s="37"/>
      <c r="E31" s="37" t="s">
        <v>138</v>
      </c>
      <c r="F31" s="37" t="s">
        <v>138</v>
      </c>
      <c r="G31" s="37"/>
      <c r="H31" s="37"/>
      <c r="I31" s="37"/>
      <c r="J31" s="37"/>
      <c r="K31" s="37"/>
      <c r="L31" s="37"/>
    </row>
    <row r="32" spans="1:16" x14ac:dyDescent="0.3">
      <c r="A32" t="s">
        <v>41</v>
      </c>
      <c r="B32" s="78" t="s">
        <v>48</v>
      </c>
      <c r="C32" s="37" t="s">
        <v>138</v>
      </c>
      <c r="D32" s="37"/>
      <c r="E32" s="37"/>
      <c r="F32" s="37"/>
      <c r="G32" s="37"/>
      <c r="H32" s="37"/>
      <c r="I32" s="37"/>
      <c r="J32" s="37" t="s">
        <v>138</v>
      </c>
      <c r="K32" s="37"/>
      <c r="L32" s="37"/>
      <c r="O32" t="s">
        <v>258</v>
      </c>
    </row>
    <row r="33" spans="1:16" x14ac:dyDescent="0.3">
      <c r="A33" t="s">
        <v>41</v>
      </c>
      <c r="B33" s="78" t="s">
        <v>49</v>
      </c>
      <c r="C33" s="37"/>
      <c r="D33" s="37" t="s">
        <v>138</v>
      </c>
      <c r="E33" s="37" t="s">
        <v>138</v>
      </c>
      <c r="F33" s="37" t="s">
        <v>138</v>
      </c>
      <c r="G33" s="37"/>
      <c r="H33" s="37" t="s">
        <v>138</v>
      </c>
      <c r="I33" s="37" t="s">
        <v>138</v>
      </c>
      <c r="J33" s="37"/>
      <c r="K33" s="37"/>
      <c r="L33" s="37"/>
    </row>
    <row r="34" spans="1:16" x14ac:dyDescent="0.3">
      <c r="A34" t="s">
        <v>41</v>
      </c>
      <c r="B34" s="78" t="s">
        <v>50</v>
      </c>
      <c r="C34" s="37" t="s">
        <v>138</v>
      </c>
      <c r="D34" s="37"/>
      <c r="E34" s="37" t="s">
        <v>138</v>
      </c>
      <c r="F34" s="37" t="s">
        <v>138</v>
      </c>
      <c r="G34" s="37"/>
      <c r="H34" s="37"/>
      <c r="I34" s="37"/>
      <c r="J34" s="37"/>
      <c r="K34" s="37"/>
      <c r="L34" s="37"/>
      <c r="O34" t="s">
        <v>259</v>
      </c>
      <c r="P34">
        <v>50</v>
      </c>
    </row>
    <row r="35" spans="1:16" x14ac:dyDescent="0.3">
      <c r="A35" t="s">
        <v>41</v>
      </c>
      <c r="B35" s="78" t="s">
        <v>51</v>
      </c>
      <c r="C35" s="37"/>
      <c r="D35" s="37" t="s">
        <v>138</v>
      </c>
      <c r="E35" s="37" t="s">
        <v>138</v>
      </c>
      <c r="F35" s="37" t="s">
        <v>138</v>
      </c>
      <c r="G35" s="37" t="s">
        <v>138</v>
      </c>
      <c r="H35" s="37" t="s">
        <v>138</v>
      </c>
      <c r="I35" s="37" t="s">
        <v>138</v>
      </c>
      <c r="J35" s="37"/>
      <c r="K35" s="37"/>
      <c r="L35" s="37"/>
      <c r="O35" s="7" t="s">
        <v>259</v>
      </c>
    </row>
    <row r="36" spans="1:16" x14ac:dyDescent="0.3">
      <c r="A36" t="s">
        <v>41</v>
      </c>
      <c r="B36" s="78" t="s">
        <v>52</v>
      </c>
      <c r="C36" s="37"/>
      <c r="D36" s="37" t="s">
        <v>138</v>
      </c>
      <c r="E36" s="37"/>
      <c r="F36" s="37" t="s">
        <v>138</v>
      </c>
      <c r="G36" s="37"/>
      <c r="H36" s="37"/>
      <c r="I36" s="37"/>
      <c r="J36" s="37"/>
      <c r="K36" s="37"/>
      <c r="L36" s="37"/>
    </row>
    <row r="37" spans="1:16" x14ac:dyDescent="0.3">
      <c r="A37" t="s">
        <v>41</v>
      </c>
      <c r="B37" s="78" t="s">
        <v>53</v>
      </c>
      <c r="C37" s="37" t="s">
        <v>138</v>
      </c>
      <c r="D37" s="37"/>
      <c r="E37" s="37"/>
      <c r="F37" s="37" t="s">
        <v>138</v>
      </c>
      <c r="G37" s="37"/>
      <c r="H37" s="37"/>
      <c r="I37" s="37"/>
      <c r="J37" s="37" t="s">
        <v>138</v>
      </c>
      <c r="K37" s="37"/>
      <c r="L37" s="37"/>
      <c r="O37" t="s">
        <v>258</v>
      </c>
    </row>
    <row r="38" spans="1:16" x14ac:dyDescent="0.3">
      <c r="A38" t="s">
        <v>41</v>
      </c>
      <c r="B38" s="78" t="s">
        <v>54</v>
      </c>
      <c r="C38" s="37" t="s">
        <v>138</v>
      </c>
      <c r="D38" s="37"/>
      <c r="E38" s="37" t="s">
        <v>138</v>
      </c>
      <c r="F38" s="37"/>
      <c r="G38" s="37"/>
      <c r="H38" s="37"/>
      <c r="I38" s="37"/>
      <c r="J38" s="37" t="s">
        <v>138</v>
      </c>
      <c r="K38" s="37"/>
      <c r="L38" s="37"/>
      <c r="M38" s="78" t="s">
        <v>279</v>
      </c>
      <c r="O38" t="s">
        <v>258</v>
      </c>
    </row>
    <row r="39" spans="1:16" x14ac:dyDescent="0.3">
      <c r="A39" t="s">
        <v>41</v>
      </c>
      <c r="B39" s="78" t="s">
        <v>55</v>
      </c>
      <c r="C39" s="37"/>
      <c r="D39" s="37"/>
      <c r="E39" s="37"/>
      <c r="F39" s="37"/>
      <c r="G39" s="37"/>
      <c r="H39" s="37"/>
      <c r="I39" s="37"/>
      <c r="J39" s="37"/>
      <c r="K39" s="37"/>
      <c r="L39" s="37" t="s">
        <v>138</v>
      </c>
    </row>
    <row r="40" spans="1:16" x14ac:dyDescent="0.3">
      <c r="A40" t="s">
        <v>41</v>
      </c>
      <c r="B40" s="78" t="s">
        <v>197</v>
      </c>
      <c r="C40" s="37"/>
      <c r="D40" s="37"/>
      <c r="E40" s="37" t="s">
        <v>138</v>
      </c>
      <c r="F40" s="37"/>
      <c r="G40" s="37" t="s">
        <v>138</v>
      </c>
      <c r="H40" s="37"/>
      <c r="I40" s="37" t="s">
        <v>138</v>
      </c>
      <c r="J40" s="37"/>
      <c r="K40" s="37"/>
      <c r="L40" s="37"/>
    </row>
    <row r="41" spans="1:16" x14ac:dyDescent="0.3">
      <c r="A41" t="s">
        <v>41</v>
      </c>
      <c r="B41" s="78" t="s">
        <v>57</v>
      </c>
      <c r="C41" s="37" t="s">
        <v>138</v>
      </c>
      <c r="D41" s="37"/>
      <c r="E41" s="37"/>
      <c r="F41" s="37"/>
      <c r="G41" s="37"/>
      <c r="H41" s="37" t="s">
        <v>138</v>
      </c>
      <c r="I41" s="37"/>
      <c r="J41" s="37" t="s">
        <v>138</v>
      </c>
      <c r="K41" s="37"/>
      <c r="L41" s="37"/>
      <c r="O41" t="s">
        <v>259</v>
      </c>
      <c r="P41">
        <v>150</v>
      </c>
    </row>
    <row r="42" spans="1:16" x14ac:dyDescent="0.3">
      <c r="A42" t="s">
        <v>41</v>
      </c>
      <c r="B42" s="78" t="s">
        <v>58</v>
      </c>
      <c r="C42" s="37"/>
      <c r="D42" s="37"/>
      <c r="E42" s="37"/>
      <c r="F42" s="37"/>
      <c r="G42" s="37" t="s">
        <v>138</v>
      </c>
      <c r="H42" s="37"/>
      <c r="I42" s="37" t="s">
        <v>138</v>
      </c>
      <c r="J42" s="37"/>
      <c r="K42" s="37"/>
      <c r="L42" s="37" t="s">
        <v>138</v>
      </c>
    </row>
    <row r="43" spans="1:16" x14ac:dyDescent="0.3">
      <c r="A43" t="s">
        <v>41</v>
      </c>
      <c r="B43" s="78" t="s">
        <v>59</v>
      </c>
      <c r="C43" s="37" t="s">
        <v>138</v>
      </c>
      <c r="D43" s="37"/>
      <c r="E43" s="37" t="s">
        <v>138</v>
      </c>
      <c r="F43" s="37" t="s">
        <v>138</v>
      </c>
      <c r="G43" s="37"/>
      <c r="H43" s="37"/>
      <c r="I43" s="37"/>
      <c r="J43" s="37"/>
      <c r="K43" s="37"/>
      <c r="L43" s="37"/>
      <c r="O43" t="s">
        <v>259</v>
      </c>
      <c r="P43">
        <v>40</v>
      </c>
    </row>
    <row r="44" spans="1:16" x14ac:dyDescent="0.3">
      <c r="A44" t="s">
        <v>41</v>
      </c>
      <c r="B44" s="78" t="s">
        <v>60</v>
      </c>
      <c r="C44" s="37" t="s">
        <v>138</v>
      </c>
      <c r="D44" s="37"/>
      <c r="E44" s="37"/>
      <c r="F44" s="37"/>
      <c r="G44" s="37"/>
      <c r="H44" s="37"/>
      <c r="I44" s="37"/>
      <c r="J44" s="37"/>
      <c r="K44" s="37"/>
      <c r="L44" s="37"/>
      <c r="M44" s="78" t="s">
        <v>280</v>
      </c>
      <c r="O44" t="s">
        <v>259</v>
      </c>
      <c r="P44">
        <v>0</v>
      </c>
    </row>
    <row r="45" spans="1:16" x14ac:dyDescent="0.3">
      <c r="A45" t="s">
        <v>41</v>
      </c>
      <c r="B45" s="78" t="s">
        <v>158</v>
      </c>
      <c r="C45" s="37"/>
      <c r="D45" s="37"/>
      <c r="E45" s="37" t="s">
        <v>138</v>
      </c>
      <c r="F45" s="37" t="s">
        <v>138</v>
      </c>
      <c r="G45" s="37"/>
      <c r="H45" s="37" t="s">
        <v>138</v>
      </c>
      <c r="I45" s="37" t="s">
        <v>138</v>
      </c>
      <c r="J45" s="37" t="s">
        <v>138</v>
      </c>
      <c r="K45" s="37"/>
      <c r="L45" s="37"/>
    </row>
    <row r="46" spans="1:16" x14ac:dyDescent="0.3">
      <c r="A46" t="s">
        <v>41</v>
      </c>
      <c r="B46" s="78" t="s">
        <v>62</v>
      </c>
      <c r="C46" s="37" t="s">
        <v>138</v>
      </c>
      <c r="D46" s="37"/>
      <c r="E46" s="37" t="s">
        <v>138</v>
      </c>
      <c r="F46" s="37" t="s">
        <v>138</v>
      </c>
      <c r="G46" s="37" t="s">
        <v>138</v>
      </c>
      <c r="H46" s="37" t="s">
        <v>138</v>
      </c>
      <c r="I46" s="37"/>
      <c r="J46" s="37"/>
      <c r="K46" s="37"/>
      <c r="L46" s="37"/>
      <c r="O46" t="s">
        <v>258</v>
      </c>
    </row>
    <row r="47" spans="1:16" x14ac:dyDescent="0.3">
      <c r="A47" t="s">
        <v>41</v>
      </c>
      <c r="B47" s="78" t="s">
        <v>63</v>
      </c>
      <c r="C47" s="37" t="s">
        <v>138</v>
      </c>
      <c r="D47" s="37"/>
      <c r="E47" s="37" t="s">
        <v>138</v>
      </c>
      <c r="F47" s="37"/>
      <c r="G47" s="37" t="s">
        <v>138</v>
      </c>
      <c r="H47" s="37"/>
      <c r="I47" s="37"/>
      <c r="J47" s="37"/>
      <c r="K47" s="37"/>
      <c r="L47" s="37"/>
      <c r="O47" t="s">
        <v>258</v>
      </c>
    </row>
    <row r="48" spans="1:16" x14ac:dyDescent="0.3">
      <c r="A48" t="s">
        <v>41</v>
      </c>
      <c r="B48" s="78" t="s">
        <v>64</v>
      </c>
      <c r="C48" s="37"/>
      <c r="D48" s="37" t="s">
        <v>138</v>
      </c>
      <c r="E48" s="37" t="s">
        <v>138</v>
      </c>
      <c r="F48" s="37" t="s">
        <v>138</v>
      </c>
      <c r="G48" s="37"/>
      <c r="H48" s="37" t="s">
        <v>138</v>
      </c>
      <c r="I48" s="37" t="s">
        <v>138</v>
      </c>
      <c r="J48" s="37"/>
      <c r="K48" s="37"/>
      <c r="L48" s="37"/>
    </row>
    <row r="49" spans="1:16" x14ac:dyDescent="0.3">
      <c r="A49" t="s">
        <v>65</v>
      </c>
      <c r="B49" s="78" t="s">
        <v>66</v>
      </c>
      <c r="C49" s="37"/>
      <c r="D49" s="37"/>
      <c r="E49" s="37" t="s">
        <v>138</v>
      </c>
      <c r="F49" s="37" t="s">
        <v>138</v>
      </c>
      <c r="G49" s="37"/>
      <c r="H49" s="37" t="s">
        <v>138</v>
      </c>
      <c r="I49" s="37" t="s">
        <v>138</v>
      </c>
      <c r="J49" s="37"/>
      <c r="K49" s="37"/>
      <c r="L49" s="37"/>
    </row>
    <row r="50" spans="1:16" x14ac:dyDescent="0.3">
      <c r="A50" t="s">
        <v>65</v>
      </c>
      <c r="B50" s="78" t="s">
        <v>67</v>
      </c>
      <c r="C50" s="37" t="s">
        <v>138</v>
      </c>
      <c r="D50" s="37"/>
      <c r="E50" s="37"/>
      <c r="F50" s="37" t="s">
        <v>138</v>
      </c>
      <c r="G50" s="37"/>
      <c r="H50" s="37"/>
      <c r="I50" s="37"/>
      <c r="J50" s="37"/>
      <c r="K50" s="37"/>
      <c r="L50" s="37"/>
      <c r="O50" t="s">
        <v>258</v>
      </c>
    </row>
    <row r="51" spans="1:16" x14ac:dyDescent="0.3">
      <c r="A51" t="s">
        <v>65</v>
      </c>
      <c r="B51" s="78" t="s">
        <v>68</v>
      </c>
      <c r="C51" s="37" t="s">
        <v>138</v>
      </c>
      <c r="D51" s="37" t="s">
        <v>138</v>
      </c>
      <c r="E51" s="37" t="s">
        <v>138</v>
      </c>
      <c r="F51" s="37"/>
      <c r="G51" s="37"/>
      <c r="H51" s="37"/>
      <c r="I51" s="37"/>
      <c r="J51" s="37"/>
      <c r="K51" s="37"/>
      <c r="L51" s="37"/>
      <c r="O51" t="s">
        <v>259</v>
      </c>
      <c r="P51">
        <v>50</v>
      </c>
    </row>
    <row r="52" spans="1:16" x14ac:dyDescent="0.3">
      <c r="A52" t="s">
        <v>65</v>
      </c>
      <c r="B52" s="78" t="s">
        <v>200</v>
      </c>
      <c r="C52" s="37" t="s">
        <v>138</v>
      </c>
      <c r="D52" s="37"/>
      <c r="E52" s="37"/>
      <c r="F52" s="37"/>
      <c r="G52" s="37" t="s">
        <v>138</v>
      </c>
      <c r="H52" s="37" t="s">
        <v>138</v>
      </c>
      <c r="I52" s="37"/>
      <c r="J52" s="37"/>
      <c r="K52" s="37"/>
      <c r="L52" s="37"/>
      <c r="M52" s="78" t="s">
        <v>281</v>
      </c>
      <c r="O52" t="s">
        <v>259</v>
      </c>
      <c r="P52">
        <v>350</v>
      </c>
    </row>
    <row r="53" spans="1:16" x14ac:dyDescent="0.3">
      <c r="A53" t="s">
        <v>65</v>
      </c>
      <c r="B53" s="78" t="s">
        <v>70</v>
      </c>
      <c r="C53" s="37" t="s">
        <v>138</v>
      </c>
      <c r="D53" s="37" t="s">
        <v>138</v>
      </c>
      <c r="E53" s="37" t="s">
        <v>138</v>
      </c>
      <c r="F53" s="37" t="s">
        <v>138</v>
      </c>
      <c r="G53" s="37" t="s">
        <v>138</v>
      </c>
      <c r="H53" s="37" t="s">
        <v>138</v>
      </c>
      <c r="I53" s="37" t="s">
        <v>138</v>
      </c>
      <c r="J53" s="37"/>
      <c r="K53" s="37"/>
      <c r="L53" s="37"/>
      <c r="M53" s="78" t="s">
        <v>282</v>
      </c>
      <c r="O53" t="s">
        <v>258</v>
      </c>
    </row>
    <row r="54" spans="1:16" x14ac:dyDescent="0.3">
      <c r="A54" t="s">
        <v>65</v>
      </c>
      <c r="B54" s="78" t="s">
        <v>201</v>
      </c>
      <c r="C54" s="37" t="s">
        <v>138</v>
      </c>
      <c r="D54" s="37" t="s">
        <v>138</v>
      </c>
      <c r="E54" s="37" t="s">
        <v>138</v>
      </c>
      <c r="F54" s="37" t="s">
        <v>138</v>
      </c>
      <c r="G54" s="37"/>
      <c r="H54" s="37"/>
      <c r="I54" s="37"/>
      <c r="J54" s="37" t="s">
        <v>138</v>
      </c>
      <c r="K54" s="37"/>
      <c r="L54" s="37"/>
      <c r="O54" t="s">
        <v>258</v>
      </c>
    </row>
    <row r="55" spans="1:16" x14ac:dyDescent="0.3">
      <c r="A55" t="s">
        <v>65</v>
      </c>
      <c r="B55" s="78" t="s">
        <v>72</v>
      </c>
      <c r="C55" s="37" t="s">
        <v>138</v>
      </c>
      <c r="D55" s="37"/>
      <c r="E55" s="37" t="s">
        <v>138</v>
      </c>
      <c r="F55" s="37" t="s">
        <v>138</v>
      </c>
      <c r="G55" s="37"/>
      <c r="H55" s="37"/>
      <c r="I55" s="37"/>
      <c r="J55" s="37"/>
      <c r="K55" s="37"/>
      <c r="L55" s="37"/>
      <c r="O55" t="s">
        <v>258</v>
      </c>
    </row>
    <row r="56" spans="1:16" x14ac:dyDescent="0.3">
      <c r="A56" t="s">
        <v>65</v>
      </c>
      <c r="B56" s="78" t="s">
        <v>73</v>
      </c>
      <c r="C56" s="37"/>
      <c r="D56" s="37"/>
      <c r="E56" s="37"/>
      <c r="F56" s="37"/>
      <c r="G56" s="37"/>
      <c r="H56" s="37"/>
      <c r="I56" s="37"/>
      <c r="J56" s="37"/>
      <c r="K56" s="37"/>
      <c r="L56" s="37" t="s">
        <v>138</v>
      </c>
    </row>
    <row r="57" spans="1:16" x14ac:dyDescent="0.3">
      <c r="A57" t="s">
        <v>65</v>
      </c>
      <c r="B57" s="78" t="s">
        <v>74</v>
      </c>
      <c r="C57" s="37"/>
      <c r="D57" s="37"/>
      <c r="E57" s="37" t="s">
        <v>138</v>
      </c>
      <c r="F57" s="37" t="s">
        <v>138</v>
      </c>
      <c r="G57" s="37"/>
      <c r="H57" s="37" t="s">
        <v>138</v>
      </c>
      <c r="I57" s="37" t="s">
        <v>138</v>
      </c>
      <c r="J57" s="37"/>
      <c r="K57" s="37"/>
      <c r="L57" s="37"/>
      <c r="M57" s="78" t="s">
        <v>283</v>
      </c>
    </row>
    <row r="58" spans="1:16" x14ac:dyDescent="0.3">
      <c r="A58" t="s">
        <v>65</v>
      </c>
      <c r="B58" s="78" t="s">
        <v>75</v>
      </c>
      <c r="C58" s="37" t="s">
        <v>138</v>
      </c>
      <c r="D58" s="37"/>
      <c r="E58" s="37"/>
      <c r="F58" s="37"/>
      <c r="G58" s="37"/>
      <c r="H58" s="37"/>
      <c r="I58" s="37"/>
      <c r="J58" s="37"/>
      <c r="K58" s="37"/>
      <c r="L58" s="37"/>
      <c r="O58" t="s">
        <v>258</v>
      </c>
    </row>
    <row r="59" spans="1:16" x14ac:dyDescent="0.3">
      <c r="A59" t="s">
        <v>65</v>
      </c>
      <c r="B59" s="78" t="s">
        <v>76</v>
      </c>
      <c r="C59" s="37" t="s">
        <v>138</v>
      </c>
      <c r="D59" s="37"/>
      <c r="E59" s="37"/>
      <c r="F59" s="37" t="s">
        <v>138</v>
      </c>
      <c r="G59" s="37" t="s">
        <v>138</v>
      </c>
      <c r="H59" s="37"/>
      <c r="I59" s="37"/>
      <c r="J59" s="37"/>
      <c r="K59" s="37"/>
      <c r="L59" s="37"/>
      <c r="O59" t="s">
        <v>259</v>
      </c>
      <c r="P59">
        <v>50</v>
      </c>
    </row>
    <row r="60" spans="1:16" x14ac:dyDescent="0.3">
      <c r="A60" t="s">
        <v>65</v>
      </c>
      <c r="B60" s="78" t="s">
        <v>77</v>
      </c>
      <c r="C60" s="37"/>
      <c r="D60" s="37"/>
      <c r="E60" s="37" t="s">
        <v>138</v>
      </c>
      <c r="F60" s="37"/>
      <c r="G60" s="37"/>
      <c r="H60" s="37"/>
      <c r="I60" s="37" t="s">
        <v>138</v>
      </c>
      <c r="J60" s="37"/>
      <c r="K60" s="37"/>
      <c r="L60" s="37"/>
      <c r="M60" s="78" t="s">
        <v>284</v>
      </c>
    </row>
    <row r="61" spans="1:16" x14ac:dyDescent="0.3">
      <c r="A61" t="s">
        <v>65</v>
      </c>
      <c r="B61" s="78" t="s">
        <v>203</v>
      </c>
      <c r="C61" s="37" t="s">
        <v>138</v>
      </c>
      <c r="D61" s="37"/>
      <c r="E61" s="37" t="s">
        <v>138</v>
      </c>
      <c r="F61" s="37" t="s">
        <v>138</v>
      </c>
      <c r="G61" s="37"/>
      <c r="H61" s="37"/>
      <c r="I61" s="37"/>
      <c r="J61" s="37"/>
      <c r="K61" s="37"/>
      <c r="L61" s="37"/>
      <c r="O61" t="s">
        <v>259</v>
      </c>
      <c r="P61">
        <v>1</v>
      </c>
    </row>
    <row r="62" spans="1:16" x14ac:dyDescent="0.3">
      <c r="A62" t="s">
        <v>65</v>
      </c>
      <c r="B62" s="78" t="s">
        <v>204</v>
      </c>
      <c r="C62" s="37"/>
      <c r="D62" s="37"/>
      <c r="E62" s="37" t="s">
        <v>138</v>
      </c>
      <c r="F62" s="37" t="s">
        <v>138</v>
      </c>
      <c r="G62" s="37" t="s">
        <v>138</v>
      </c>
      <c r="H62" s="37" t="s">
        <v>138</v>
      </c>
      <c r="I62" s="37"/>
      <c r="J62" s="37"/>
      <c r="K62" s="37"/>
      <c r="L62" s="37"/>
    </row>
    <row r="63" spans="1:16" x14ac:dyDescent="0.3">
      <c r="A63" t="s">
        <v>65</v>
      </c>
      <c r="B63" s="78" t="s">
        <v>205</v>
      </c>
      <c r="C63" s="37"/>
      <c r="D63" s="37"/>
      <c r="E63" s="37"/>
      <c r="F63" s="37"/>
      <c r="G63" s="37"/>
      <c r="H63" s="37"/>
      <c r="I63" s="37"/>
      <c r="J63" s="37"/>
      <c r="K63" s="37"/>
      <c r="L63" s="37" t="s">
        <v>138</v>
      </c>
    </row>
    <row r="64" spans="1:16" x14ac:dyDescent="0.3">
      <c r="A64" t="s">
        <v>65</v>
      </c>
      <c r="B64" s="78" t="s">
        <v>81</v>
      </c>
      <c r="C64" s="37"/>
      <c r="D64" s="37"/>
      <c r="E64" s="37"/>
      <c r="F64" s="37"/>
      <c r="G64" s="37"/>
      <c r="H64" s="37"/>
      <c r="I64" s="37"/>
      <c r="J64" s="37"/>
      <c r="K64" s="37" t="s">
        <v>138</v>
      </c>
      <c r="L64" s="37"/>
    </row>
    <row r="65" spans="1:20" x14ac:dyDescent="0.3">
      <c r="A65" t="s">
        <v>65</v>
      </c>
      <c r="B65" s="78" t="s">
        <v>82</v>
      </c>
      <c r="C65" s="37"/>
      <c r="D65" s="37"/>
      <c r="E65" s="37"/>
      <c r="F65" s="37"/>
      <c r="G65" s="37"/>
      <c r="H65" s="37" t="s">
        <v>138</v>
      </c>
      <c r="I65" s="37"/>
      <c r="J65" s="37"/>
      <c r="K65" s="37"/>
      <c r="L65" s="37"/>
      <c r="O65" s="7" t="s">
        <v>259</v>
      </c>
    </row>
    <row r="66" spans="1:20" x14ac:dyDescent="0.3">
      <c r="A66" t="s">
        <v>65</v>
      </c>
      <c r="B66" s="78" t="s">
        <v>83</v>
      </c>
      <c r="C66" s="37" t="s">
        <v>138</v>
      </c>
      <c r="D66" s="37"/>
      <c r="E66" s="37" t="s">
        <v>138</v>
      </c>
      <c r="F66" s="37" t="s">
        <v>138</v>
      </c>
      <c r="G66" s="37" t="s">
        <v>138</v>
      </c>
      <c r="H66" s="37" t="s">
        <v>138</v>
      </c>
      <c r="I66" s="37" t="s">
        <v>138</v>
      </c>
      <c r="J66" s="37" t="s">
        <v>138</v>
      </c>
      <c r="K66" s="37"/>
      <c r="L66" s="37"/>
      <c r="O66" t="s">
        <v>259</v>
      </c>
      <c r="P66">
        <v>70</v>
      </c>
    </row>
    <row r="67" spans="1:20" x14ac:dyDescent="0.3">
      <c r="A67" t="s">
        <v>65</v>
      </c>
      <c r="B67" s="78" t="s">
        <v>84</v>
      </c>
      <c r="C67" s="37"/>
      <c r="D67" s="37"/>
      <c r="E67" s="37" t="s">
        <v>138</v>
      </c>
      <c r="F67" s="37" t="s">
        <v>138</v>
      </c>
      <c r="G67" s="37"/>
      <c r="H67" s="37" t="s">
        <v>138</v>
      </c>
      <c r="I67" s="37"/>
      <c r="J67" s="37" t="s">
        <v>138</v>
      </c>
      <c r="K67" s="37"/>
      <c r="L67" s="37"/>
    </row>
    <row r="68" spans="1:20" x14ac:dyDescent="0.3">
      <c r="A68" t="s">
        <v>65</v>
      </c>
      <c r="B68" s="78" t="s">
        <v>85</v>
      </c>
      <c r="C68" s="37" t="s">
        <v>138</v>
      </c>
      <c r="D68" s="37"/>
      <c r="E68" s="37" t="s">
        <v>138</v>
      </c>
      <c r="F68" s="37" t="s">
        <v>138</v>
      </c>
      <c r="G68" s="37"/>
      <c r="H68" s="37" t="s">
        <v>138</v>
      </c>
      <c r="I68" s="37" t="s">
        <v>138</v>
      </c>
      <c r="J68" s="37" t="s">
        <v>138</v>
      </c>
      <c r="K68" s="37"/>
      <c r="L68" s="37"/>
      <c r="O68" t="s">
        <v>258</v>
      </c>
    </row>
    <row r="69" spans="1:20" x14ac:dyDescent="0.3">
      <c r="A69" t="s">
        <v>65</v>
      </c>
      <c r="B69" s="78" t="s">
        <v>206</v>
      </c>
      <c r="C69" s="37" t="s">
        <v>138</v>
      </c>
      <c r="D69" s="37"/>
      <c r="E69" s="37"/>
      <c r="F69" s="37" t="s">
        <v>138</v>
      </c>
      <c r="G69" s="37"/>
      <c r="H69" s="37"/>
      <c r="I69" s="37"/>
      <c r="J69" s="37"/>
      <c r="K69" s="37"/>
      <c r="L69" s="37"/>
      <c r="O69" t="s">
        <v>258</v>
      </c>
    </row>
    <row r="70" spans="1:20" x14ac:dyDescent="0.3">
      <c r="A70" t="s">
        <v>65</v>
      </c>
      <c r="B70" s="78" t="s">
        <v>87</v>
      </c>
      <c r="C70" s="37"/>
      <c r="D70" s="37"/>
      <c r="E70" s="37"/>
      <c r="F70" s="37"/>
      <c r="G70" s="37"/>
      <c r="H70" s="37"/>
      <c r="I70" s="37"/>
      <c r="J70" s="37"/>
      <c r="K70" s="37"/>
      <c r="L70" s="37"/>
      <c r="M70" s="78" t="s">
        <v>285</v>
      </c>
    </row>
    <row r="71" spans="1:20" x14ac:dyDescent="0.3">
      <c r="A71" t="s">
        <v>65</v>
      </c>
      <c r="B71" s="78" t="s">
        <v>88</v>
      </c>
      <c r="C71" s="37"/>
      <c r="D71" s="37"/>
      <c r="E71" s="37" t="s">
        <v>138</v>
      </c>
      <c r="F71" s="37"/>
      <c r="G71" s="37"/>
      <c r="H71" s="37"/>
      <c r="I71" s="37"/>
      <c r="J71" s="37"/>
      <c r="K71" s="37"/>
      <c r="L71" s="37"/>
    </row>
    <row r="72" spans="1:20" x14ac:dyDescent="0.3">
      <c r="A72" t="s">
        <v>65</v>
      </c>
      <c r="B72" s="78" t="s">
        <v>207</v>
      </c>
      <c r="C72" s="37" t="s">
        <v>138</v>
      </c>
      <c r="D72" s="37"/>
      <c r="E72" s="37"/>
      <c r="F72" s="37" t="s">
        <v>138</v>
      </c>
      <c r="G72" s="37" t="s">
        <v>138</v>
      </c>
      <c r="H72" s="37"/>
      <c r="I72" s="37"/>
      <c r="J72" s="37"/>
      <c r="K72" s="37"/>
      <c r="L72" s="37"/>
      <c r="O72" t="s">
        <v>259</v>
      </c>
      <c r="P72">
        <v>700</v>
      </c>
    </row>
    <row r="73" spans="1:20" x14ac:dyDescent="0.3">
      <c r="A73" t="s">
        <v>65</v>
      </c>
      <c r="B73" s="78" t="s">
        <v>90</v>
      </c>
      <c r="C73" s="37"/>
      <c r="D73" s="37"/>
      <c r="E73" s="37"/>
      <c r="F73" s="37"/>
      <c r="G73" s="37"/>
      <c r="H73" s="37"/>
      <c r="I73" s="37" t="s">
        <v>138</v>
      </c>
      <c r="J73" s="37"/>
      <c r="K73" s="37"/>
      <c r="L73" s="37"/>
      <c r="M73" s="78" t="s">
        <v>286</v>
      </c>
    </row>
    <row r="74" spans="1:20" x14ac:dyDescent="0.3">
      <c r="A74" t="s">
        <v>65</v>
      </c>
      <c r="B74" s="78" t="s">
        <v>91</v>
      </c>
      <c r="C74" s="37"/>
      <c r="D74" s="37"/>
      <c r="E74" s="37"/>
      <c r="F74" s="37" t="s">
        <v>138</v>
      </c>
      <c r="G74" s="37"/>
      <c r="H74" s="37"/>
      <c r="I74" s="37"/>
      <c r="J74" s="37"/>
      <c r="K74" s="37"/>
      <c r="L74" s="37"/>
    </row>
    <row r="75" spans="1:20" x14ac:dyDescent="0.3">
      <c r="C75" s="37"/>
      <c r="D75" s="37"/>
      <c r="E75" s="37"/>
      <c r="F75" s="37"/>
      <c r="G75" s="37"/>
      <c r="H75" s="37"/>
      <c r="I75" s="37"/>
      <c r="J75" s="37"/>
      <c r="K75" s="37"/>
      <c r="L75" s="37"/>
      <c r="O75" s="461" t="s">
        <v>583</v>
      </c>
      <c r="P75" s="456" t="s">
        <v>586</v>
      </c>
      <c r="Q75" s="455" t="s">
        <v>583</v>
      </c>
      <c r="R75" s="452" t="s">
        <v>582</v>
      </c>
      <c r="S75" s="38" t="s">
        <v>580</v>
      </c>
      <c r="T75" s="6"/>
    </row>
    <row r="76" spans="1:20" s="6" customFormat="1" x14ac:dyDescent="0.3">
      <c r="B76" s="157" t="s">
        <v>581</v>
      </c>
      <c r="C76" s="6">
        <f>COUNTIF(C3:C74,"X")</f>
        <v>34</v>
      </c>
      <c r="D76" s="6">
        <f t="shared" ref="D76:L76" si="0">COUNTIF(D3:D74,"X")</f>
        <v>12</v>
      </c>
      <c r="E76" s="6">
        <f t="shared" si="0"/>
        <v>40</v>
      </c>
      <c r="F76" s="6">
        <f t="shared" si="0"/>
        <v>41</v>
      </c>
      <c r="G76" s="6">
        <f t="shared" si="0"/>
        <v>23</v>
      </c>
      <c r="H76" s="6">
        <f t="shared" si="0"/>
        <v>24</v>
      </c>
      <c r="I76" s="6">
        <f t="shared" si="0"/>
        <v>26</v>
      </c>
      <c r="J76" s="6">
        <f t="shared" si="0"/>
        <v>16</v>
      </c>
      <c r="K76" s="6">
        <f t="shared" si="0"/>
        <v>1</v>
      </c>
      <c r="L76" s="6">
        <f t="shared" si="0"/>
        <v>6</v>
      </c>
      <c r="M76" s="158">
        <v>12</v>
      </c>
      <c r="N76" s="158"/>
      <c r="O76" s="443" t="s">
        <v>287</v>
      </c>
      <c r="P76" s="457">
        <f>SUM(P3:P75)</f>
        <v>1618</v>
      </c>
      <c r="Q76" s="444">
        <v>17</v>
      </c>
      <c r="R76" s="453">
        <v>2904</v>
      </c>
      <c r="S76" s="440">
        <f>P76+R76</f>
        <v>4522</v>
      </c>
    </row>
    <row r="77" spans="1:20" s="404" customFormat="1" x14ac:dyDescent="0.3">
      <c r="B77" s="405"/>
      <c r="C77" s="404">
        <f>C76/72</f>
        <v>0.47222222222222221</v>
      </c>
      <c r="D77" s="404">
        <f t="shared" ref="D77:L77" si="1">D76/72</f>
        <v>0.16666666666666666</v>
      </c>
      <c r="E77" s="404">
        <f t="shared" si="1"/>
        <v>0.55555555555555558</v>
      </c>
      <c r="F77" s="404">
        <f t="shared" si="1"/>
        <v>0.56944444444444442</v>
      </c>
      <c r="G77" s="404">
        <f t="shared" si="1"/>
        <v>0.31944444444444442</v>
      </c>
      <c r="H77" s="404">
        <f t="shared" si="1"/>
        <v>0.33333333333333331</v>
      </c>
      <c r="I77" s="404">
        <f t="shared" si="1"/>
        <v>0.3611111111111111</v>
      </c>
      <c r="J77" s="404">
        <f t="shared" si="1"/>
        <v>0.22222222222222221</v>
      </c>
      <c r="K77" s="404">
        <f t="shared" si="1"/>
        <v>1.3888888888888888E-2</v>
      </c>
      <c r="L77" s="404">
        <f t="shared" si="1"/>
        <v>8.3333333333333329E-2</v>
      </c>
      <c r="M77" s="406"/>
      <c r="N77" s="406"/>
      <c r="O77" s="445"/>
      <c r="P77" s="457"/>
      <c r="Q77" s="446"/>
      <c r="R77" s="453"/>
      <c r="S77" s="440"/>
    </row>
    <row r="78" spans="1:20" s="402" customFormat="1" x14ac:dyDescent="0.3">
      <c r="B78" s="438" t="s">
        <v>211</v>
      </c>
      <c r="C78" s="402">
        <v>38</v>
      </c>
      <c r="D78" s="402">
        <v>7</v>
      </c>
      <c r="E78" s="402">
        <v>48</v>
      </c>
      <c r="F78" s="402">
        <v>54</v>
      </c>
      <c r="G78" s="402">
        <v>27</v>
      </c>
      <c r="H78" s="402">
        <v>31</v>
      </c>
      <c r="I78" s="402">
        <v>32</v>
      </c>
      <c r="J78" s="402">
        <v>24</v>
      </c>
      <c r="K78" s="402">
        <v>1</v>
      </c>
      <c r="L78" s="402">
        <v>4</v>
      </c>
      <c r="M78" s="403">
        <v>6</v>
      </c>
      <c r="N78" s="403"/>
      <c r="O78" s="447" t="s">
        <v>288</v>
      </c>
      <c r="P78" s="458">
        <v>1177</v>
      </c>
      <c r="Q78" s="448">
        <v>19</v>
      </c>
      <c r="R78" s="448">
        <v>2828</v>
      </c>
      <c r="S78" s="440">
        <f t="shared" ref="S78:S82" si="2">P78+R78</f>
        <v>4005</v>
      </c>
    </row>
    <row r="79" spans="1:20" x14ac:dyDescent="0.3">
      <c r="C79" s="401">
        <v>0.54</v>
      </c>
      <c r="D79" s="401">
        <v>0.1</v>
      </c>
      <c r="E79" s="401">
        <v>0.69</v>
      </c>
      <c r="F79" s="401">
        <v>0.77</v>
      </c>
      <c r="G79" s="401">
        <v>0.39</v>
      </c>
      <c r="H79" s="401">
        <v>0.44</v>
      </c>
      <c r="I79" s="401">
        <v>0.46</v>
      </c>
      <c r="J79" s="401">
        <v>0.34</v>
      </c>
      <c r="K79" s="401">
        <v>0.01</v>
      </c>
      <c r="L79" s="401">
        <v>0.06</v>
      </c>
      <c r="O79" s="449"/>
      <c r="P79" s="458"/>
      <c r="Q79" s="450"/>
      <c r="R79" s="448"/>
      <c r="S79" s="440"/>
    </row>
    <row r="80" spans="1:20" x14ac:dyDescent="0.3">
      <c r="B80" s="78" t="s">
        <v>107</v>
      </c>
      <c r="M80" s="462" t="s">
        <v>107</v>
      </c>
      <c r="O80" s="449" t="s">
        <v>584</v>
      </c>
      <c r="P80" s="458">
        <v>793</v>
      </c>
      <c r="Q80" s="450">
        <v>24</v>
      </c>
      <c r="R80" s="448">
        <v>2545</v>
      </c>
      <c r="S80" s="440">
        <f t="shared" si="2"/>
        <v>3338</v>
      </c>
    </row>
    <row r="81" spans="2:19" x14ac:dyDescent="0.3">
      <c r="M81" s="462"/>
      <c r="O81" s="449"/>
      <c r="P81" s="458"/>
      <c r="Q81" s="450"/>
      <c r="R81" s="448"/>
      <c r="S81" s="440"/>
    </row>
    <row r="82" spans="2:19" x14ac:dyDescent="0.3">
      <c r="B82" s="78" t="s">
        <v>108</v>
      </c>
      <c r="M82" s="462" t="s">
        <v>108</v>
      </c>
      <c r="O82" s="459"/>
      <c r="P82" s="460"/>
      <c r="Q82" s="451"/>
      <c r="R82" s="454">
        <v>975</v>
      </c>
      <c r="S82" s="440">
        <f t="shared" si="2"/>
        <v>975</v>
      </c>
    </row>
    <row r="83" spans="2:19" x14ac:dyDescent="0.3">
      <c r="O83" s="157"/>
      <c r="P83" s="440"/>
      <c r="Q83" s="6"/>
      <c r="R83" s="440"/>
    </row>
    <row r="84" spans="2:19" x14ac:dyDescent="0.3">
      <c r="O84" s="405"/>
      <c r="P84" s="440">
        <f>SUM(P76:P83)</f>
        <v>3588</v>
      </c>
      <c r="Q84" s="404"/>
      <c r="R84" s="440">
        <f>SUM(R76:R83)</f>
        <v>9252</v>
      </c>
      <c r="S84" s="402">
        <f>SUM(P84:R84)</f>
        <v>12840</v>
      </c>
    </row>
    <row r="85" spans="2:19" x14ac:dyDescent="0.3">
      <c r="O85" s="439"/>
      <c r="P85" s="440"/>
      <c r="Q85" s="440"/>
      <c r="R85" s="44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ABD32FE8E5C2C49AA23686E67D2099E" ma:contentTypeVersion="13" ma:contentTypeDescription="Create a new document." ma:contentTypeScope="" ma:versionID="78cd3fb940bb20b47b5e4c589e56b3c6">
  <xsd:schema xmlns:xsd="http://www.w3.org/2001/XMLSchema" xmlns:xs="http://www.w3.org/2001/XMLSchema" xmlns:p="http://schemas.microsoft.com/office/2006/metadata/properties" xmlns:ns3="9172d4d4-baf5-4787-a10b-f3a1d3ab867d" xmlns:ns4="b4fbfaa5-8df5-461f-96a2-ddfc35dfd413" targetNamespace="http://schemas.microsoft.com/office/2006/metadata/properties" ma:root="true" ma:fieldsID="c9ebb5837c36234886c9a9be02860db3" ns3:_="" ns4:_="">
    <xsd:import namespace="9172d4d4-baf5-4787-a10b-f3a1d3ab867d"/>
    <xsd:import namespace="b4fbfaa5-8df5-461f-96a2-ddfc35dfd41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72d4d4-baf5-4787-a10b-f3a1d3ab867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fbfaa5-8df5-461f-96a2-ddfc35dfd41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5234AF-BEA5-420B-B308-653BDE82A32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CFB177D-C25E-48AD-AA03-2730F6BF4A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72d4d4-baf5-4787-a10b-f3a1d3ab867d"/>
    <ds:schemaRef ds:uri="b4fbfaa5-8df5-461f-96a2-ddfc35dfd4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8DA19F-0F06-47A5-9474-C4F7ED1479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Summary Table</vt:lpstr>
      <vt:lpstr>All Program Status</vt:lpstr>
      <vt:lpstr>7 PY Participant Comparison</vt:lpstr>
      <vt:lpstr>Staff FTE</vt:lpstr>
      <vt:lpstr>Alumni Contact</vt:lpstr>
      <vt:lpstr>BOD Structure</vt:lpstr>
      <vt:lpstr>Months of Operation</vt:lpstr>
      <vt:lpstr>Strategic Planning</vt:lpstr>
      <vt:lpstr>Trades Involvement</vt:lpstr>
      <vt:lpstr>Association Partnerships</vt:lpstr>
      <vt:lpstr>Ed. Institution Relationships</vt:lpstr>
      <vt:lpstr>Feedback &amp; Accomplishments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Frankel</dc:creator>
  <cp:keywords/>
  <dc:description/>
  <cp:lastModifiedBy>Andrew Frankel</cp:lastModifiedBy>
  <cp:revision/>
  <dcterms:created xsi:type="dcterms:W3CDTF">2019-10-17T20:53:05Z</dcterms:created>
  <dcterms:modified xsi:type="dcterms:W3CDTF">2025-10-03T18:31:33Z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0x010100BABD32FE8E5C2C49AA23686E67D2099E</vt:lpwstr>
  </property>
</Properties>
</file>